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20.218\compartida\JESSICA ROSADO\DESCARGA PAG. WEB\TRANSPARENCIA\RENDICIÓN DE CUENTAS\2018\IV FASE\"/>
    </mc:Choice>
  </mc:AlternateContent>
  <bookViews>
    <workbookView xWindow="0" yWindow="0" windowWidth="28800" windowHeight="12435" activeTab="2"/>
  </bookViews>
  <sheets>
    <sheet name="REVISADO FINAL" sheetId="1" r:id="rId1"/>
    <sheet name="cumplimiento" sheetId="2" r:id="rId2"/>
    <sheet name="metas finales" sheetId="3" r:id="rId3"/>
    <sheet name="2014-2018" sheetId="7" r:id="rId4"/>
    <sheet name="Hoja3" sheetId="4" r:id="rId5"/>
    <sheet name="Hoja4" sheetId="5" r:id="rId6"/>
    <sheet name="Hoja5" sheetId="6" r:id="rId7"/>
  </sheets>
  <calcPr calcId="162913"/>
</workbook>
</file>

<file path=xl/calcChain.xml><?xml version="1.0" encoding="utf-8"?>
<calcChain xmlns="http://schemas.openxmlformats.org/spreadsheetml/2006/main">
  <c r="E246" i="5" l="1"/>
  <c r="E245" i="5"/>
  <c r="E244" i="5"/>
  <c r="E243" i="5"/>
  <c r="E242" i="5"/>
  <c r="E241" i="5"/>
  <c r="E240" i="5"/>
  <c r="E239" i="5"/>
  <c r="E238" i="5"/>
  <c r="E237" i="5"/>
  <c r="E236" i="5"/>
  <c r="E229" i="5"/>
  <c r="D229" i="5"/>
  <c r="C229" i="5"/>
  <c r="E220" i="5"/>
  <c r="E219" i="5"/>
  <c r="E218" i="5"/>
  <c r="E217" i="5"/>
  <c r="E216" i="5"/>
  <c r="E215" i="5"/>
  <c r="E214" i="5"/>
  <c r="E213" i="5"/>
  <c r="E212" i="5"/>
  <c r="E211" i="5"/>
  <c r="E210" i="5"/>
  <c r="E209" i="5"/>
  <c r="E208" i="5"/>
  <c r="E207" i="5"/>
  <c r="E206" i="5"/>
  <c r="E205" i="5"/>
  <c r="E204" i="5"/>
  <c r="E203" i="5"/>
  <c r="C106" i="5"/>
  <c r="C105" i="5"/>
  <c r="C104" i="5"/>
  <c r="C103" i="5"/>
  <c r="C102" i="5"/>
  <c r="C101" i="5"/>
  <c r="C100" i="5"/>
  <c r="C99" i="5"/>
  <c r="C98" i="5"/>
  <c r="K93" i="5"/>
  <c r="K92" i="5"/>
  <c r="K91" i="5"/>
  <c r="K89" i="5"/>
  <c r="J89" i="5"/>
  <c r="K88" i="5"/>
  <c r="K87" i="5"/>
  <c r="I87" i="5"/>
  <c r="K86" i="5"/>
  <c r="J84" i="5"/>
  <c r="K82" i="5"/>
  <c r="K79" i="5"/>
  <c r="K78" i="5"/>
  <c r="K77" i="5"/>
  <c r="K75" i="5"/>
  <c r="K74" i="5"/>
  <c r="K71" i="5"/>
  <c r="K70" i="5"/>
  <c r="K69" i="5"/>
  <c r="K68" i="5"/>
  <c r="F14" i="4"/>
  <c r="D14" i="4"/>
  <c r="F11" i="4"/>
  <c r="D11" i="4"/>
  <c r="H4" i="4"/>
  <c r="D89" i="7"/>
  <c r="D87" i="7"/>
  <c r="D83" i="7"/>
  <c r="T80" i="7"/>
  <c r="U79" i="7"/>
  <c r="P79" i="7"/>
  <c r="J79" i="7"/>
  <c r="U78" i="7"/>
  <c r="T78" i="7"/>
  <c r="S78" i="7"/>
  <c r="R78" i="7"/>
  <c r="Q78" i="7"/>
  <c r="P78" i="7"/>
  <c r="J78" i="7"/>
  <c r="U77" i="7"/>
  <c r="T77" i="7"/>
  <c r="S77" i="7"/>
  <c r="R77" i="7"/>
  <c r="Q77" i="7"/>
  <c r="P77" i="7"/>
  <c r="J77" i="7"/>
  <c r="U73" i="7"/>
  <c r="P73" i="7"/>
  <c r="J73" i="7"/>
  <c r="U72" i="7"/>
  <c r="T72" i="7"/>
  <c r="S72" i="7"/>
  <c r="R72" i="7"/>
  <c r="Q72" i="7"/>
  <c r="P72" i="7"/>
  <c r="O72" i="7"/>
  <c r="N72" i="7"/>
  <c r="M72" i="7"/>
  <c r="L72" i="7"/>
  <c r="J72" i="7"/>
  <c r="U71" i="7"/>
  <c r="T71" i="7"/>
  <c r="S71" i="7"/>
  <c r="R71" i="7"/>
  <c r="Q71" i="7"/>
  <c r="P71" i="7"/>
  <c r="J71" i="7"/>
  <c r="U70" i="7"/>
  <c r="T70" i="7"/>
  <c r="S70" i="7"/>
  <c r="R70" i="7"/>
  <c r="Q70" i="7"/>
  <c r="P70" i="7"/>
  <c r="J70" i="7"/>
  <c r="U69" i="7"/>
  <c r="T69" i="7"/>
  <c r="S69" i="7"/>
  <c r="R69" i="7"/>
  <c r="Q69" i="7"/>
  <c r="P69" i="7"/>
  <c r="J69" i="7"/>
  <c r="U68" i="7"/>
  <c r="T68" i="7"/>
  <c r="S68" i="7"/>
  <c r="R68" i="7"/>
  <c r="P68" i="7"/>
  <c r="J68" i="7"/>
  <c r="U64" i="7"/>
  <c r="P64" i="7"/>
  <c r="J64" i="7"/>
  <c r="U63" i="7"/>
  <c r="T63" i="7"/>
  <c r="S63" i="7"/>
  <c r="R63" i="7"/>
  <c r="P63" i="7"/>
  <c r="J63" i="7"/>
  <c r="U62" i="7"/>
  <c r="T62" i="7"/>
  <c r="S62" i="7"/>
  <c r="R62" i="7"/>
  <c r="Q62" i="7"/>
  <c r="P62" i="7"/>
  <c r="J62" i="7"/>
  <c r="U61" i="7"/>
  <c r="T61" i="7"/>
  <c r="S61" i="7"/>
  <c r="R61" i="7"/>
  <c r="Q61" i="7"/>
  <c r="P61" i="7"/>
  <c r="N61" i="7"/>
  <c r="M61" i="7"/>
  <c r="L61" i="7"/>
  <c r="J61" i="7"/>
  <c r="U60" i="7"/>
  <c r="T60" i="7"/>
  <c r="S60" i="7"/>
  <c r="R60" i="7"/>
  <c r="Q60" i="7"/>
  <c r="P60" i="7"/>
  <c r="J60" i="7"/>
  <c r="U56" i="7"/>
  <c r="T56" i="7"/>
  <c r="S56" i="7"/>
  <c r="R56" i="7"/>
  <c r="Q56" i="7"/>
  <c r="P56" i="7"/>
  <c r="J56" i="7"/>
  <c r="U55" i="7"/>
  <c r="T55" i="7"/>
  <c r="S55" i="7"/>
  <c r="R55" i="7"/>
  <c r="Q55" i="7"/>
  <c r="P55" i="7"/>
  <c r="J55" i="7"/>
  <c r="U54" i="7"/>
  <c r="T54" i="7"/>
  <c r="S54" i="7"/>
  <c r="R54" i="7"/>
  <c r="Q54" i="7"/>
  <c r="P54" i="7"/>
  <c r="J54" i="7"/>
  <c r="U53" i="7"/>
  <c r="T53" i="7"/>
  <c r="S53" i="7"/>
  <c r="R53" i="7"/>
  <c r="P53" i="7"/>
  <c r="J53" i="7"/>
  <c r="V52" i="7"/>
  <c r="U52" i="7"/>
  <c r="T52" i="7"/>
  <c r="S52" i="7"/>
  <c r="R52" i="7"/>
  <c r="Q52" i="7"/>
  <c r="P52" i="7"/>
  <c r="J52" i="7"/>
  <c r="U51" i="7"/>
  <c r="T51" i="7"/>
  <c r="S51" i="7"/>
  <c r="R51" i="7"/>
  <c r="Q51" i="7"/>
  <c r="P51" i="7"/>
  <c r="J51" i="7"/>
  <c r="U50" i="7"/>
  <c r="T50" i="7"/>
  <c r="S50" i="7"/>
  <c r="R50" i="7"/>
  <c r="P50" i="7"/>
  <c r="J50" i="7"/>
  <c r="U49" i="7"/>
  <c r="T49" i="7"/>
  <c r="S49" i="7"/>
  <c r="R49" i="7"/>
  <c r="Q49" i="7"/>
  <c r="P49" i="7"/>
  <c r="J49" i="7"/>
  <c r="U48" i="7"/>
  <c r="T48" i="7"/>
  <c r="S48" i="7"/>
  <c r="R48" i="7"/>
  <c r="P48" i="7"/>
  <c r="J48" i="7"/>
  <c r="U47" i="7"/>
  <c r="T47" i="7"/>
  <c r="S47" i="7"/>
  <c r="R47" i="7"/>
  <c r="Q47" i="7"/>
  <c r="P47" i="7"/>
  <c r="J47" i="7"/>
  <c r="Z44" i="7"/>
  <c r="U43" i="7"/>
  <c r="T43" i="7"/>
  <c r="S43" i="7"/>
  <c r="R43" i="7"/>
  <c r="Q43" i="7"/>
  <c r="P43" i="7"/>
  <c r="M43" i="7"/>
  <c r="J43" i="7"/>
  <c r="U42" i="7"/>
  <c r="T42" i="7"/>
  <c r="S42" i="7"/>
  <c r="R42" i="7"/>
  <c r="Q42" i="7"/>
  <c r="P42" i="7"/>
  <c r="J42" i="7"/>
  <c r="U38" i="7"/>
  <c r="T38" i="7"/>
  <c r="S38" i="7"/>
  <c r="R38" i="7"/>
  <c r="Q38" i="7"/>
  <c r="P38" i="7"/>
  <c r="J38" i="7"/>
  <c r="U37" i="7"/>
  <c r="T37" i="7"/>
  <c r="S37" i="7"/>
  <c r="R37" i="7"/>
  <c r="Q37" i="7"/>
  <c r="P37" i="7"/>
  <c r="J37" i="7"/>
  <c r="U36" i="7"/>
  <c r="T36" i="7"/>
  <c r="S36" i="7"/>
  <c r="R36" i="7"/>
  <c r="P36" i="7"/>
  <c r="L36" i="7"/>
  <c r="J36" i="7"/>
  <c r="U35" i="7"/>
  <c r="T35" i="7"/>
  <c r="S35" i="7"/>
  <c r="R35" i="7"/>
  <c r="Q35" i="7"/>
  <c r="P35" i="7"/>
  <c r="J35" i="7"/>
  <c r="U31" i="7"/>
  <c r="P31" i="7"/>
  <c r="J31" i="7"/>
  <c r="U30" i="7"/>
  <c r="T30" i="7"/>
  <c r="S30" i="7"/>
  <c r="R30" i="7"/>
  <c r="Q30" i="7"/>
  <c r="P30" i="7"/>
  <c r="N30" i="7"/>
  <c r="J30" i="7"/>
  <c r="U29" i="7"/>
  <c r="T29" i="7"/>
  <c r="S29" i="7"/>
  <c r="R29" i="7"/>
  <c r="Q29" i="7"/>
  <c r="P29" i="7"/>
  <c r="J29" i="7"/>
  <c r="U28" i="7"/>
  <c r="T28" i="7"/>
  <c r="S28" i="7"/>
  <c r="R28" i="7"/>
  <c r="Q28" i="7"/>
  <c r="P28" i="7"/>
  <c r="J28" i="7"/>
  <c r="Z27" i="7"/>
  <c r="U27" i="7"/>
  <c r="T27" i="7"/>
  <c r="S27" i="7"/>
  <c r="R27" i="7"/>
  <c r="Q27" i="7"/>
  <c r="P27" i="7"/>
  <c r="J27" i="7"/>
  <c r="U26" i="7"/>
  <c r="T26" i="7"/>
  <c r="S26" i="7"/>
  <c r="R26" i="7"/>
  <c r="Q26" i="7"/>
  <c r="P26" i="7"/>
  <c r="J26" i="7"/>
  <c r="Z25" i="7"/>
  <c r="U25" i="7"/>
  <c r="T25" i="7"/>
  <c r="S25" i="7"/>
  <c r="R25" i="7"/>
  <c r="Q25" i="7"/>
  <c r="P25" i="7"/>
  <c r="J25" i="7"/>
  <c r="U21" i="7"/>
  <c r="P21" i="7"/>
  <c r="J21" i="7"/>
  <c r="U20" i="7"/>
  <c r="T20" i="7"/>
  <c r="S20" i="7"/>
  <c r="R20" i="7"/>
  <c r="P20" i="7"/>
  <c r="J20" i="7"/>
  <c r="U19" i="7"/>
  <c r="T19" i="7"/>
  <c r="S19" i="7"/>
  <c r="R19" i="7"/>
  <c r="Q19" i="7"/>
  <c r="P19" i="7"/>
  <c r="N19" i="7"/>
  <c r="M19" i="7"/>
  <c r="L19" i="7"/>
  <c r="J19" i="7"/>
  <c r="U18" i="7"/>
  <c r="T18" i="7"/>
  <c r="S18" i="7"/>
  <c r="R18" i="7"/>
  <c r="Q18" i="7"/>
  <c r="P18" i="7"/>
  <c r="O18" i="7"/>
  <c r="N18" i="7"/>
  <c r="M18" i="7"/>
  <c r="J18" i="7"/>
  <c r="U14" i="7"/>
  <c r="T14" i="7"/>
  <c r="S14" i="7"/>
  <c r="R14" i="7"/>
  <c r="P14" i="7"/>
  <c r="J14" i="7"/>
  <c r="U13" i="7"/>
  <c r="T13" i="7"/>
  <c r="S13" i="7"/>
  <c r="R13" i="7"/>
  <c r="P13" i="7"/>
  <c r="J13" i="7"/>
  <c r="U12" i="7"/>
  <c r="T12" i="7"/>
  <c r="S12" i="7"/>
  <c r="R12" i="7"/>
  <c r="P12" i="7"/>
  <c r="J12" i="7"/>
  <c r="U11" i="7"/>
  <c r="T11" i="7"/>
  <c r="S11" i="7"/>
  <c r="R11" i="7"/>
  <c r="P11" i="7"/>
  <c r="J11" i="7"/>
  <c r="U10" i="7"/>
  <c r="T10" i="7"/>
  <c r="S10" i="7"/>
  <c r="R10" i="7"/>
  <c r="J10" i="7"/>
  <c r="U9" i="7"/>
  <c r="T9" i="7"/>
  <c r="S9" i="7"/>
  <c r="P9" i="7"/>
  <c r="J9" i="7"/>
  <c r="U8" i="7"/>
  <c r="T8" i="7"/>
  <c r="S8" i="7"/>
  <c r="R8" i="7"/>
  <c r="Q8" i="7"/>
  <c r="P8" i="7"/>
  <c r="J8" i="7"/>
  <c r="T7" i="7"/>
  <c r="S7" i="7"/>
  <c r="R7" i="7"/>
  <c r="Q7" i="7"/>
  <c r="P7" i="7"/>
  <c r="J7" i="7"/>
  <c r="U6" i="7"/>
  <c r="T6" i="7"/>
  <c r="S6" i="7"/>
  <c r="R6" i="7"/>
  <c r="P6" i="7"/>
  <c r="J6" i="7"/>
  <c r="U5" i="7"/>
  <c r="T5" i="7"/>
  <c r="S5" i="7"/>
  <c r="R5" i="7"/>
  <c r="Q5" i="7"/>
  <c r="P5" i="7"/>
  <c r="J5" i="7"/>
  <c r="U4" i="7"/>
  <c r="T4" i="7"/>
  <c r="S4" i="7"/>
  <c r="P4" i="7"/>
  <c r="O4" i="7"/>
  <c r="N4" i="7"/>
  <c r="J4" i="7"/>
  <c r="E426" i="3"/>
  <c r="E425" i="3"/>
  <c r="E424" i="3"/>
  <c r="E423" i="3"/>
  <c r="E422" i="3"/>
  <c r="E421" i="3"/>
  <c r="E420" i="3"/>
  <c r="E419" i="3"/>
  <c r="E418" i="3"/>
  <c r="E417" i="3"/>
  <c r="E416" i="3"/>
  <c r="E409" i="3"/>
  <c r="D409" i="3"/>
  <c r="B404" i="3"/>
  <c r="E400" i="3"/>
  <c r="E399" i="3"/>
  <c r="E398" i="3"/>
  <c r="E397" i="3"/>
  <c r="E396" i="3"/>
  <c r="E395" i="3"/>
  <c r="E394" i="3"/>
  <c r="E393" i="3"/>
  <c r="E392" i="3"/>
  <c r="E391" i="3"/>
  <c r="E390" i="3"/>
  <c r="E389" i="3"/>
  <c r="E388" i="3"/>
  <c r="E387" i="3"/>
  <c r="E386" i="3"/>
  <c r="E385" i="3"/>
  <c r="E384" i="3"/>
  <c r="E383" i="3"/>
  <c r="C288" i="3"/>
  <c r="C287" i="3"/>
  <c r="C285" i="3"/>
  <c r="C284" i="3"/>
  <c r="C282" i="3"/>
  <c r="K276" i="3"/>
  <c r="K275" i="3"/>
  <c r="K274" i="3"/>
  <c r="K272" i="3"/>
  <c r="J272" i="3"/>
  <c r="K271" i="3"/>
  <c r="K270" i="3"/>
  <c r="I270" i="3"/>
  <c r="K269" i="3"/>
  <c r="J267" i="3"/>
  <c r="K265" i="3"/>
  <c r="K264" i="3"/>
  <c r="K262" i="3"/>
  <c r="K261" i="3"/>
  <c r="K260" i="3"/>
  <c r="K258" i="3"/>
  <c r="K257" i="3"/>
  <c r="K254" i="3"/>
  <c r="K253" i="3"/>
  <c r="K252" i="3"/>
  <c r="K251" i="3"/>
  <c r="K250" i="3"/>
  <c r="K249" i="3"/>
  <c r="K248" i="3"/>
  <c r="K247" i="3"/>
  <c r="K246" i="3"/>
  <c r="K245" i="3"/>
  <c r="K244" i="3"/>
  <c r="K243" i="3"/>
  <c r="K242" i="3"/>
  <c r="K241" i="3"/>
  <c r="K239" i="3"/>
  <c r="K238" i="3"/>
  <c r="K233" i="3"/>
  <c r="K232" i="3"/>
  <c r="K230" i="3"/>
  <c r="K227" i="3"/>
  <c r="K226" i="3"/>
  <c r="K225" i="3"/>
  <c r="K224" i="3"/>
  <c r="K223" i="3"/>
  <c r="K222" i="3"/>
  <c r="K221" i="3"/>
  <c r="I221" i="3"/>
  <c r="K220" i="3"/>
  <c r="K219" i="3"/>
  <c r="I219" i="3"/>
  <c r="K218" i="3"/>
  <c r="K206" i="3"/>
  <c r="K205" i="3"/>
  <c r="K204" i="3"/>
  <c r="K203" i="3"/>
  <c r="K202" i="3"/>
  <c r="K201" i="3"/>
  <c r="K200" i="3"/>
  <c r="K199" i="3"/>
  <c r="K198" i="3"/>
  <c r="K197" i="3"/>
  <c r="J197" i="3"/>
  <c r="K196" i="3"/>
  <c r="K195" i="3"/>
  <c r="K194" i="3"/>
  <c r="K193" i="3"/>
  <c r="K192" i="3"/>
  <c r="K191" i="3"/>
  <c r="K190" i="3"/>
  <c r="K189" i="3"/>
  <c r="K186" i="3"/>
  <c r="K185" i="3"/>
  <c r="K184" i="3"/>
  <c r="K178" i="3"/>
  <c r="K175" i="3"/>
  <c r="K174" i="3"/>
  <c r="K173" i="3"/>
  <c r="K171" i="3"/>
  <c r="K170" i="3"/>
  <c r="K167" i="3"/>
  <c r="K166" i="3"/>
  <c r="K164" i="3"/>
  <c r="K163" i="3"/>
  <c r="K161" i="3"/>
  <c r="K158" i="3"/>
  <c r="K157" i="3"/>
  <c r="K156" i="3"/>
  <c r="K155" i="3"/>
  <c r="K153" i="3"/>
  <c r="K152" i="3"/>
  <c r="K151" i="3"/>
  <c r="K150" i="3"/>
  <c r="K147" i="3"/>
  <c r="K146" i="3"/>
  <c r="K142" i="3"/>
  <c r="K141" i="3"/>
  <c r="K140" i="3"/>
  <c r="K139" i="3"/>
  <c r="K138" i="3"/>
  <c r="K137" i="3"/>
  <c r="J137" i="3"/>
  <c r="K136" i="3"/>
  <c r="K135" i="3"/>
  <c r="K134" i="3"/>
  <c r="K133" i="3"/>
  <c r="K132" i="3"/>
  <c r="K131" i="3"/>
  <c r="K130" i="3"/>
  <c r="K129" i="3"/>
  <c r="K128" i="3"/>
  <c r="K127" i="3"/>
  <c r="K126" i="3"/>
  <c r="J126" i="3"/>
  <c r="K125" i="3"/>
  <c r="J125" i="3"/>
  <c r="K124" i="3"/>
  <c r="J123" i="3"/>
  <c r="K123" i="3" s="1"/>
  <c r="K122" i="3"/>
  <c r="K121" i="3"/>
  <c r="J121" i="3"/>
  <c r="K120" i="3"/>
  <c r="K119" i="3"/>
  <c r="K118" i="3"/>
  <c r="K117" i="3"/>
  <c r="K116" i="3"/>
  <c r="K115" i="3"/>
  <c r="K114" i="3"/>
  <c r="K113" i="3"/>
  <c r="K112" i="3"/>
  <c r="K111" i="3"/>
  <c r="K110" i="3"/>
  <c r="K109" i="3"/>
  <c r="K108" i="3"/>
  <c r="K107" i="3"/>
  <c r="K106" i="3"/>
  <c r="K105" i="3"/>
  <c r="K104" i="3"/>
  <c r="K103" i="3"/>
  <c r="K99" i="3"/>
  <c r="K98" i="3"/>
  <c r="K96" i="3"/>
  <c r="K95" i="3"/>
  <c r="K94" i="3"/>
  <c r="K93" i="3"/>
  <c r="K91" i="3"/>
  <c r="K90" i="3"/>
  <c r="K89" i="3"/>
  <c r="K88" i="3"/>
  <c r="K87" i="3"/>
  <c r="K86" i="3"/>
  <c r="K85" i="3"/>
  <c r="K84" i="3"/>
  <c r="K83" i="3"/>
  <c r="K82" i="3"/>
  <c r="K81" i="3"/>
  <c r="K80" i="3"/>
  <c r="K79" i="3"/>
  <c r="K78" i="3"/>
  <c r="K76" i="3"/>
  <c r="K75" i="3"/>
  <c r="K74" i="3"/>
  <c r="K73" i="3"/>
  <c r="C281" i="3" s="1"/>
  <c r="I73" i="3"/>
  <c r="K72" i="3"/>
  <c r="K71" i="3"/>
  <c r="K70" i="3"/>
  <c r="K69" i="3"/>
  <c r="K68" i="3"/>
  <c r="C296" i="1"/>
  <c r="C295" i="1"/>
  <c r="C294" i="1"/>
  <c r="C293" i="1"/>
  <c r="C292" i="1"/>
  <c r="C291" i="1"/>
  <c r="C290" i="1"/>
  <c r="C289" i="1"/>
  <c r="C288" i="1"/>
  <c r="K146" i="1"/>
  <c r="K95" i="1"/>
  <c r="K92" i="1"/>
  <c r="K90" i="1"/>
  <c r="K88" i="1"/>
  <c r="K86" i="1"/>
  <c r="K83" i="1"/>
  <c r="K79" i="1"/>
  <c r="K74" i="1"/>
  <c r="K70" i="1"/>
  <c r="C283" i="3" l="1"/>
  <c r="C289" i="3"/>
  <c r="C286" i="3"/>
</calcChain>
</file>

<file path=xl/comments1.xml><?xml version="1.0" encoding="utf-8"?>
<comments xmlns="http://schemas.openxmlformats.org/spreadsheetml/2006/main">
  <authors>
    <author>Willington Enriquez</author>
    <author>Angela Vaca</author>
  </authors>
  <commentList>
    <comment ref="M214" authorId="0" shapeId="0">
      <text>
        <r>
          <rPr>
            <b/>
            <sz val="9"/>
            <color indexed="81"/>
            <rFont val="Tahoma"/>
            <family val="2"/>
          </rPr>
          <t>Willington Enriquez:</t>
        </r>
        <r>
          <rPr>
            <sz val="9"/>
            <color indexed="81"/>
            <rFont val="Tahoma"/>
            <family val="2"/>
          </rPr>
          <t xml:space="preserve">
QUE SE PONE AQUI</t>
        </r>
      </text>
    </comment>
    <comment ref="J219" authorId="1" shapeId="0">
      <text>
        <r>
          <rPr>
            <b/>
            <sz val="9"/>
            <color indexed="81"/>
            <rFont val="Tahoma"/>
            <family val="2"/>
          </rPr>
          <t>Angela Vaca:</t>
        </r>
        <r>
          <rPr>
            <sz val="9"/>
            <color indexed="81"/>
            <rFont val="Tahoma"/>
            <family val="2"/>
          </rPr>
          <t xml:space="preserve">
considerado contrataos de bienes, serrvicios y obras, no incluye administraciòn directa (no entregan la jefatura obras electricas) año 2014-2018
</t>
        </r>
      </text>
    </comment>
    <comment ref="L219" authorId="1" shapeId="0">
      <text>
        <r>
          <rPr>
            <b/>
            <sz val="9"/>
            <color indexed="81"/>
            <rFont val="Tahoma"/>
            <family val="2"/>
          </rPr>
          <t>Angela Vaca:</t>
        </r>
        <r>
          <rPr>
            <sz val="9"/>
            <color indexed="81"/>
            <rFont val="Tahoma"/>
            <family val="2"/>
          </rPr>
          <t xml:space="preserve">
no hay informaciòn de los nombres de espacios publico, canchas y avehidad donde se intervino ya que no entrega informaciòn la jefatura de obras Electricas de los trabajos realizados por administratciòn directa</t>
        </r>
      </text>
    </comment>
    <comment ref="J220" authorId="1" shapeId="0">
      <text>
        <r>
          <rPr>
            <b/>
            <sz val="9"/>
            <color indexed="81"/>
            <rFont val="Tahoma"/>
            <family val="2"/>
          </rPr>
          <t>Angela Vaca:</t>
        </r>
        <r>
          <rPr>
            <sz val="9"/>
            <color indexed="81"/>
            <rFont val="Tahoma"/>
            <family val="2"/>
          </rPr>
          <t xml:space="preserve">
VALOR CONSIDERADO DESDE AÑO 2014-2018</t>
        </r>
      </text>
    </comment>
    <comment ref="L221" authorId="1" shapeId="0">
      <text>
        <r>
          <rPr>
            <b/>
            <sz val="9"/>
            <color indexed="81"/>
            <rFont val="Tahoma"/>
            <family val="2"/>
          </rPr>
          <t>Angela Vaca:</t>
        </r>
        <r>
          <rPr>
            <sz val="9"/>
            <color indexed="81"/>
            <rFont val="Tahoma"/>
            <family val="2"/>
          </rPr>
          <t xml:space="preserve">
SON 16 INFRASTRUCTURA MUNICIPAL (ONCLUYE EMPRESAS ADSCRITAS)./2018 solo 3 infraestructuras municipales con accesibilidad (18,75%)</t>
        </r>
      </text>
    </comment>
    <comment ref="K232" authorId="1" shapeId="0">
      <text>
        <r>
          <rPr>
            <b/>
            <sz val="9"/>
            <color indexed="81"/>
            <rFont val="Tahoma"/>
            <family val="2"/>
          </rPr>
          <t>Angela Vaca:</t>
        </r>
        <r>
          <rPr>
            <sz val="9"/>
            <color indexed="81"/>
            <rFont val="Tahoma"/>
            <family val="2"/>
          </rPr>
          <t xml:space="preserve">
SOLO Adoquinado, tal como dice el indicador</t>
        </r>
      </text>
    </comment>
    <comment ref="J233" authorId="1" shapeId="0">
      <text>
        <r>
          <rPr>
            <b/>
            <sz val="9"/>
            <color indexed="81"/>
            <rFont val="Tahoma"/>
            <family val="2"/>
          </rPr>
          <t>Angela Vaca:</t>
        </r>
        <r>
          <rPr>
            <sz val="9"/>
            <color indexed="81"/>
            <rFont val="Tahoma"/>
            <family val="2"/>
          </rPr>
          <t xml:space="preserve">
SOLO SE TOMA ENCUENTA LOS M2 DE ACERAS X CUANTO LOS BORDILLOS ESTA X ML QUE NO SE PUEDE TRANSFORMAR A METROS</t>
        </r>
      </text>
    </comment>
  </commentList>
</comments>
</file>

<file path=xl/sharedStrings.xml><?xml version="1.0" encoding="utf-8"?>
<sst xmlns="http://schemas.openxmlformats.org/spreadsheetml/2006/main" count="4801" uniqueCount="2069">
  <si>
    <t xml:space="preserve">DATOS GENERALES </t>
  </si>
  <si>
    <t>Nombre del Gobierno Autónomo Descentralizado.</t>
  </si>
  <si>
    <t>Período del cual rinde cuentas:</t>
  </si>
  <si>
    <t>FUNCION A LA QUE PERTENECE</t>
  </si>
  <si>
    <t>PONGA SI O NO</t>
  </si>
  <si>
    <t>Función Ejecutiva</t>
  </si>
  <si>
    <t>Función Legislativa</t>
  </si>
  <si>
    <t>Función Judicial</t>
  </si>
  <si>
    <t>Función de Transparencia y Control Social</t>
  </si>
  <si>
    <t>Función Electoral</t>
  </si>
  <si>
    <t>GADS</t>
  </si>
  <si>
    <t>NIVEL DE GOBIERNO:</t>
  </si>
  <si>
    <t>Provincia:</t>
  </si>
  <si>
    <t>Cantonal</t>
  </si>
  <si>
    <t>Parroquial</t>
  </si>
  <si>
    <t>DOMICILIO DE LA INSTITUCIÓN</t>
  </si>
  <si>
    <t>Cantón:</t>
  </si>
  <si>
    <t>Parroquia:</t>
  </si>
  <si>
    <t>Dirección:</t>
  </si>
  <si>
    <t>Correo electrónico institucional:</t>
  </si>
  <si>
    <t>Página web:</t>
  </si>
  <si>
    <t>Teléfonos:</t>
  </si>
  <si>
    <t>N.- RUC:</t>
  </si>
  <si>
    <t>REPRESENTANTE LEGAL DEL GAD:</t>
  </si>
  <si>
    <t>Nombre del representante legal del GAD:</t>
  </si>
  <si>
    <t>Cargo del representante legal del GAD:</t>
  </si>
  <si>
    <t>Fecha de designación:</t>
  </si>
  <si>
    <t>Correo electrónico:</t>
  </si>
  <si>
    <t>RESPONSABLE  DEL PROCESO DE RENDICION DE CUENTAS:</t>
  </si>
  <si>
    <t>Nombre del responsable:</t>
  </si>
  <si>
    <t>Cargo:</t>
  </si>
  <si>
    <t>RESPONSABLE DEL REGISTRO DEL INFORME DE RENDICION DE CUENTAS EN EL SISTEMA:</t>
  </si>
  <si>
    <t>COBERTURA INSTITUCIONAL (En el caso de contar con administraciones territoriales que manejen fondos).</t>
  </si>
  <si>
    <t>CANTIDAD DE ADMINISTRACIONES TERRITORIALES:</t>
  </si>
  <si>
    <t>NOMBRE</t>
  </si>
  <si>
    <t>COBERTURA</t>
  </si>
  <si>
    <t>CONTENIDOS  ESPECÍFICOS</t>
  </si>
  <si>
    <t>IDENTIFIQUE LAS METAS DEL POA QUE CORRESPONDEN A CADA FUNCION</t>
  </si>
  <si>
    <t>OBSERVACIONES</t>
  </si>
  <si>
    <t xml:space="preserve"> </t>
  </si>
  <si>
    <t>DETALLE PRINCIPALES RESULTADOS OBTENIDOS</t>
  </si>
  <si>
    <t>GÉNERO</t>
  </si>
  <si>
    <t>PARTICIPACIÓN CIUDADANA:</t>
  </si>
  <si>
    <t>SISTEMA DE PARTICIPACIÓN CIUDADANA Art. 304</t>
  </si>
  <si>
    <t>PONGA SI o NO</t>
  </si>
  <si>
    <t>LINK AL MEDIO DE VERIFICACIÓN PUBLICADO EN LA PAG. WEB DE LA INSTITUCIÓN</t>
  </si>
  <si>
    <t>MECANISMOS DE PARTICIPACION CIUDADANA:</t>
  </si>
  <si>
    <t>Audiencia pública</t>
  </si>
  <si>
    <t>Cabildo popular</t>
  </si>
  <si>
    <t>Consejo de planificación local</t>
  </si>
  <si>
    <t>Silla vacía</t>
  </si>
  <si>
    <t>Consejos Consultivos</t>
  </si>
  <si>
    <t>Otros</t>
  </si>
  <si>
    <t>MECANISMOS DE CONTROL SOCIAL:</t>
  </si>
  <si>
    <t>Se refiere a los mecanismos de control social que ha generado la ciudadanía en el período del cual rinden cuentas, respecto de la gestión institucional:</t>
  </si>
  <si>
    <t>Mecanismos de  control social generados por la comunidad</t>
  </si>
  <si>
    <t>NUMERO DE MECANISMOS</t>
  </si>
  <si>
    <t>Veedurías ciudadanas</t>
  </si>
  <si>
    <t>Observatorios ciudadanos</t>
  </si>
  <si>
    <t>Defensorías comunitarias</t>
  </si>
  <si>
    <t>Comités de usuarios de servicios</t>
  </si>
  <si>
    <t xml:space="preserve"> RENDICION DE CUENTAS</t>
  </si>
  <si>
    <t>PROCESO</t>
  </si>
  <si>
    <t>PROCESO DE RENDICIÓN DE CUENTAS</t>
  </si>
  <si>
    <t>PONGA SI O  NO</t>
  </si>
  <si>
    <t>DESCRIBA LA EJECUCIÓN DE ESTE MOMENTO</t>
  </si>
  <si>
    <t>DIFUSION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</si>
  <si>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</si>
  <si>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</si>
  <si>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</si>
  <si>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</si>
  <si>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</si>
  <si>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INDIQUE EL PORCENTAJE DEL PPTO. DEL PAUTAJE QUE SE DESTINO A MEDIOS LOCALES Y REGIONALES</t>
  </si>
  <si>
    <t>PONGA EL PORCENTAJE DEL PPTO. DEL PAUTAJE QUE SE DESTINÓ A MEDIOS NACIONAL</t>
  </si>
  <si>
    <t>Radio:</t>
  </si>
  <si>
    <t xml:space="preserve">Prensa: </t>
  </si>
  <si>
    <t xml:space="preserve">Televisión: </t>
  </si>
  <si>
    <t>Medios digitales:</t>
  </si>
  <si>
    <t>TRANSPARENCIA Y ACCESO A LA INFORMACIÓN DE LA GESTIÓN INSTITUCIONAL Y DE SU RENDICIÓN DE CUENTAS:</t>
  </si>
  <si>
    <t>MECANISMOS ADOPTADOS</t>
  </si>
  <si>
    <t>Publicación en la pág. Web de los contenidos establecidos en el Art. 7 de la LOTAIP</t>
  </si>
  <si>
    <t>Publicación en la pág. Web del Informe de Rendición de Cuentas y sus medios de verificación establecido en el literal m, del Art. 7 de la LOTAIP</t>
  </si>
  <si>
    <t>NO</t>
  </si>
  <si>
    <t>PRESUPUESTO CODIFICADO</t>
  </si>
  <si>
    <t>TOTALES PLANIFICADOS</t>
  </si>
  <si>
    <t>TOTALES CUMPLIDOS</t>
  </si>
  <si>
    <t>TOTAL PRESUPUESTO INSTITUCIONAL</t>
  </si>
  <si>
    <t>GASTO CORRIENTE PLANIFICADO</t>
  </si>
  <si>
    <t>GASTO CORRIENTE EJECUTADO</t>
  </si>
  <si>
    <t>GASTO DE INVERSIÓN PLANIFICADO</t>
  </si>
  <si>
    <t>GASTO DE INVERSIÓN EJECUTADO</t>
  </si>
  <si>
    <t>En el caso de existir obras públicas  (obras de arrastre) de la administración anterior (referida al período del ejercicio fiscal anterior) que se encuentren ejecutando.</t>
  </si>
  <si>
    <t xml:space="preserve">DESCRIPCIÓN DE OBRAS PÚBLICAS </t>
  </si>
  <si>
    <t>VALOR</t>
  </si>
  <si>
    <t>ESTADO ACTUAL</t>
  </si>
  <si>
    <t>Medios de verificación</t>
  </si>
  <si>
    <t>FASES DEL PRESUPUESTO PARTICIPATIVO</t>
  </si>
  <si>
    <t>Monto Planificado</t>
  </si>
  <si>
    <t>Monto Ejecutado</t>
  </si>
  <si>
    <t>Total de presupuesto de la institución</t>
  </si>
  <si>
    <t>Porcentaje de Presupuesto asignado para Presupuestos participativos</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</si>
  <si>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</si>
  <si>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</si>
  <si>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</si>
  <si>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</si>
  <si>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</si>
  <si>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</si>
  <si>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</si>
  <si>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</si>
  <si>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</si>
  <si>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</si>
  <si>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</si>
  <si>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</si>
  <si>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</si>
  <si>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</si>
  <si>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</si>
  <si>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</si>
  <si>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</si>
  <si>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</si>
  <si>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</si>
  <si>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</si>
  <si>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</si>
  <si>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</si>
  <si>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</si>
  <si>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</si>
  <si>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</si>
  <si>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VALOR TOTAL</t>
  </si>
  <si>
    <t>INCORPORACION DE RECOMENDACIONES Y DICTAMENES POR PARTE DE LAS ENTIDADES DE LA FUNCIÓN DE TRANSPARENCIA Y CONTROL SOCIAL Y LA PROCURADURIA GENERAL DEL ESTADO:</t>
  </si>
  <si>
    <t>ENTIDAD QUE RECOMIENDA</t>
  </si>
  <si>
    <t>RECOMENDACIONES Y/O DICTAMENES EMANADOS</t>
  </si>
  <si>
    <t>INFORME EL CUMPLIMIENTO DE RECOMENDACIONES Y DICTAMENES</t>
  </si>
  <si>
    <t xml:space="preserve">OBSERVACIONES </t>
  </si>
  <si>
    <t>MEDIOS DE VERIFICACION</t>
  </si>
  <si>
    <t>Eliminar estas filas</t>
  </si>
  <si>
    <t xml:space="preserve">INDICADOR DE LA META POA </t>
  </si>
  <si>
    <t>No. DE META</t>
  </si>
  <si>
    <t>DESCRIPCION</t>
  </si>
  <si>
    <t>RESULTADOS POR META</t>
  </si>
  <si>
    <t>DESCRIPCIÓN DE RESULTADO POA POR META</t>
  </si>
  <si>
    <t>DESCRIBA LA POLÍTICA IMPLEMENTADA</t>
  </si>
  <si>
    <t>Políticas públicas interculturales</t>
  </si>
  <si>
    <t>Políticas públicas de discapacidades</t>
  </si>
  <si>
    <t>Políticas públicas de género</t>
  </si>
  <si>
    <t>Políticas públicas de movilidad humana</t>
  </si>
  <si>
    <t>RESULTADOS DE LA IMPLEMENTACIÓN DE LA SUGERENCIA CIUDADANA</t>
  </si>
  <si>
    <t>SUGERENCIA DE LA COMUNIDAD</t>
  </si>
  <si>
    <t>EJECUCION PROGRAMÁTICA</t>
  </si>
  <si>
    <t>CUMPLIMIENTO DEL PLAN DE SUGERENCIAS CIUDADANAS DEL AÑO ANTERIOR IMPLEMENTADAS EN LA GESTIÓN INSTITUCIONAL</t>
  </si>
  <si>
    <t>PRESUPUESTO EJECUTADO</t>
  </si>
  <si>
    <t>% EJECUCIÓN DEL PRESUPUESTO</t>
  </si>
  <si>
    <t>LINK AL MEDIO DE VERIFICACIÓN</t>
  </si>
  <si>
    <t>CUMPLIMIENTO DE LA EJECUCION PRESUPUESTARIA</t>
  </si>
  <si>
    <t>Describa los resultados alcanzados por el Sistema de Participación:</t>
  </si>
  <si>
    <t>Se refiere a los mecanismos de participación ciudadana activados en el período del cual rinden cuentas:</t>
  </si>
  <si>
    <t>Instancia de Participación</t>
  </si>
  <si>
    <t>DESCRIBA LOS LOGROS ALCANZADOS EN EL AÑO:</t>
  </si>
  <si>
    <t>ASAMBLEA CIUDADANA</t>
  </si>
  <si>
    <t>Se refiere a La articulación del GAD con la Asamblea ciudadana en la gestión de lo público:</t>
  </si>
  <si>
    <t>FASE 1: Planificación y facilitación del proceso desde la asamblea ciudadana.</t>
  </si>
  <si>
    <t xml:space="preserve">FASE 2: Evaluación de la gestión y redacción del informe de la institución. </t>
  </si>
  <si>
    <t>FASE 3: 
Evaluación ciudadana del informe institucional.</t>
  </si>
  <si>
    <t>FASE 4: Incorporación de la opinión ciudadana, 
retroalimentación y seguimiento.</t>
  </si>
  <si>
    <t>2. La comisión liderada por el GAD llenó el Formulario de Informe de Rendición de Cuentas establecido por el CPCCS.</t>
  </si>
  <si>
    <t>Adjunte el Plan de trabajo de las Sugerencias ciudadanas</t>
  </si>
  <si>
    <t>ESPACIOS - MECANISMOS DE  PARTICIPACIÓN CIUDADANA</t>
  </si>
  <si>
    <t>MECANISMOS - ESPACIOS DE PARTICIPACIÓN</t>
  </si>
  <si>
    <t xml:space="preserve">
¿En que fases de la planificación participaron las Asambleas Ciudadanas y cómo?</t>
  </si>
  <si>
    <t>QUÉ OTROS ACTORES PARTICIPARON:</t>
  </si>
  <si>
    <t>Se realizó la definición participativa de prioridades de inversión del año siguiente:</t>
  </si>
  <si>
    <t>CON QUÉ ACTOR SE REALIZÓ:</t>
  </si>
  <si>
    <t xml:space="preserve">SE DISCUTIÓ DESDE: </t>
  </si>
  <si>
    <t>Para la elaboración de los programas, subprogramas y proyectos se incorporó la priorización de la inversión que realizó la población del territorio:</t>
  </si>
  <si>
    <t>Describa los programas y proyectos generados a partir de la priorización participativa de la inversión:</t>
  </si>
  <si>
    <t>% de Avance de la implementación del programa/proyecto
(0-25, 26-50, 51-75 y 76-100)</t>
  </si>
  <si>
    <t>El anteproyecto del presupuesto participativo se presentó al Legislativo del GAD hasta el</t>
  </si>
  <si>
    <t>Una vez que el legislativo aprobó el anteproyecto del presupuesto participativo se dio a conocer a la ciudadanía</t>
  </si>
  <si>
    <t>PONGA SI / NO</t>
  </si>
  <si>
    <t>A TRAVÉS DE QUÉ MEDIO:</t>
  </si>
  <si>
    <t>Descriptivo</t>
  </si>
  <si>
    <t>DESCRIBA LOS OBJETIVOS DEL PLAN DE DESARROLLO DE SU TERRITORIO</t>
  </si>
  <si>
    <t xml:space="preserve">ELIJA TIPO DE COMPETENCIAS EXCLUSIVAS / COMPETENCIAS CONCURRENTES </t>
  </si>
  <si>
    <t>PORCENTAJE DE CUMPLIMIENTO DE GESTION</t>
  </si>
  <si>
    <t>DESCRIPCIÓN DE COMO APORTA EL RESULTADO ALCANZADO AL LOGRO DEL PLAN DE DESARROLLO</t>
  </si>
  <si>
    <t xml:space="preserve">PLAN DE DESARROLLO </t>
  </si>
  <si>
    <t xml:space="preserve">OBJETIVO DEL PLAN DE DESARROLLO </t>
  </si>
  <si>
    <t>PORCENTAJE DE AVANCE ACUMULADO DEL OBJETIVO</t>
  </si>
  <si>
    <t>QUE NO SE AVANZÓ Y POR QUÉ</t>
  </si>
  <si>
    <t>PLAN DE TRABAJO (OFERTA ELECTORAL)</t>
  </si>
  <si>
    <t>DESCRIBA LOS OBJETIVOS / OFERTAS DEL PLAN DE TRABAJO</t>
  </si>
  <si>
    <t>PORCENTAJE DE AVANCE</t>
  </si>
  <si>
    <t>DESCRIBA LOS RESULTADOS ALCANZADOS</t>
  </si>
  <si>
    <t>PORCENTAJE DE AVANCE DE LA IMPLEMENTACIÓN</t>
  </si>
  <si>
    <t>MEDIO DE VERIFICACION</t>
  </si>
  <si>
    <t>Asamblea Ciudadana
Instancia de Participación Ciudadana / Asamblea del Sistema de Participación</t>
  </si>
  <si>
    <t xml:space="preserve">El anteproyecto del presupuesto participativo se dio a conocer del 20 al 31 de octubre: </t>
  </si>
  <si>
    <t xml:space="preserve">IDENTIFIQUE A QUÉ GRUPO DE ATENCIÓN PRIORITARIA: </t>
  </si>
  <si>
    <t>EXPLIQUE COMO APORTA EL RESULTADO AL CUMPLIMIENTO DE LAS AGENDAS DE IGUALDAD</t>
  </si>
  <si>
    <t xml:space="preserve">
El GAD planificó la gestión  del territorio con la participación de la Asamblea ciudadana SI / NO</t>
  </si>
  <si>
    <t>DESCRIPTIVO</t>
  </si>
  <si>
    <r>
      <t xml:space="preserve">¿Qué actores o grupos ciudadanos están representados en las ASAMBLEA CIUDADANA LOCAL?
</t>
    </r>
    <r>
      <rPr>
        <sz val="10"/>
        <rFont val="Calibri"/>
        <family val="2"/>
        <scheme val="minor"/>
      </rPr>
      <t>Puede seleccionar varios</t>
    </r>
  </si>
  <si>
    <t>REPRESENTACIÓN TERRITORIAL
GRUPOS DE INTERES ESPECÍFICO
GRUPOS DE ATENCIÓN PRIORITARIA
GREMIAL
SOCIO ORGANIZATIVA
UNIDADES BÁSICAS DE PARTICIPACIÓN
GRUPOS ETARIOS
OTROS</t>
  </si>
  <si>
    <t>DESCRIBA LOS LOGROS Y DIFICULTADES EN LA ARTICULACIÓN CON LA ASAMBLEA, EN EL PRESENTE PERIÓDO:</t>
  </si>
  <si>
    <t>Adjuntar el Listado presentado por la ciudadanía con el recibido del GAD</t>
  </si>
  <si>
    <t xml:space="preserve">2. La instancia de participación del territorio / GAD creó el equipo técnico mixto y paritario (ciudadanos y autoridades/técnicos del GAD) que se encargará de organizar y facilitar el proceso. </t>
  </si>
  <si>
    <t>Adjunte el Acta de constitución del Equipo</t>
  </si>
  <si>
    <t>DESCRIBA COMO SE SELECCIONARON A LOS DELEGADOS CIUDADANOS PARA INTEGRAR ESTE EQUIPO</t>
  </si>
  <si>
    <t>Adjunte el Acta de integración de las dos subcomisiones</t>
  </si>
  <si>
    <t xml:space="preserve">1. La Comisión conformada por el Equipo técnico Mixto liderada por el GAD realizó  la evaluación de la gestión institucional.
</t>
  </si>
  <si>
    <t>Acta de reunión</t>
  </si>
  <si>
    <t xml:space="preserve">2. La comisión liderada por el GAD  redactó el informe para la ciudadanía, en el cual respondió las demandas de la ciudadanía y mostró avances para disminuir brechas de desigualdad y otras dirigidas a grupos de atención prioritaria.
</t>
  </si>
  <si>
    <t>Adjunte el Informe que se presentó a la ciudadanía</t>
  </si>
  <si>
    <t xml:space="preserve">3. Tanto el informe de rendición de cuentas para el CPCCS  (formulario), como el informe de rendición de cuentas para la ciudadanía fueron aprobados por la autoridad del GAD. 
</t>
  </si>
  <si>
    <t>Documento de aprobación</t>
  </si>
  <si>
    <t>4. El GAD envió el informe de rendición de cuentas institucional a la Instancia de Participación y a la Asamblea Ciudadana.</t>
  </si>
  <si>
    <t>lista de días de anticipación: 
OPCIONES
1 día
2 días
3 días …. Hasta 8 días.</t>
  </si>
  <si>
    <t>Listado de invitados</t>
  </si>
  <si>
    <t>Describa cómo lo hizo</t>
  </si>
  <si>
    <t>Listado de participantes</t>
  </si>
  <si>
    <t>3. El equipo técnico mixto y paritario (ciudadanos y autoridades/técnicos del GAD) conformó dos sucomisiones para la implementación del proceso: una liderada por el GAD y una liderada por la ciudadanía / Asamblea Ciudadana.</t>
  </si>
  <si>
    <t>lista desplegado:
0 -30 minutos
31 MINUTOS 1 HORA
1 hora - 2 horas
MÁS DE 2 HORAS</t>
  </si>
  <si>
    <t>Acta firmada por los representantes ciudadanos</t>
  </si>
  <si>
    <t>1. El GAD  elaboró un Plan de trabajo para incorporar las sugerencias ciudadanas en su gestión.</t>
  </si>
  <si>
    <t xml:space="preserve">Lista DESPLEGABLE PARA SELECCIONAR VARIAS: 
la Asamblea Ciudadana, al Consejo de Planificación y a la Instancia de Participación
</t>
  </si>
  <si>
    <t>Documentos de recepción de los espacios en los que entregó el Plan.</t>
  </si>
  <si>
    <t>Contratación integral por precio fijo</t>
  </si>
  <si>
    <t>Existe una Asamblea ciudadana de su territorio?</t>
  </si>
  <si>
    <t xml:space="preserve">Solo si contestó SI </t>
  </si>
  <si>
    <t>Solo si contestó SI : 
Se despliega el requerimiento de datos del nombre del representante, mail y teléfono.</t>
  </si>
  <si>
    <t>1. El GAD difundió el Informe de Rendición de Cuentas a través de qué medios.</t>
  </si>
  <si>
    <t>2. El GAD invitó a la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</si>
  <si>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t>
  </si>
  <si>
    <t>2. El GAD entregó el Plan de trabajo a la Asamblea Ciudadana, al Consejo de Planificación y a la Instancia de Participación para  su monitoreo.</t>
  </si>
  <si>
    <t>COBERTURA TERRITORIAL (En el caso de contar con administraciones territoriales que manejen fondos).</t>
  </si>
  <si>
    <t>COBERTURA GEOGRAFICA</t>
  </si>
  <si>
    <t xml:space="preserve">SI /NO </t>
  </si>
  <si>
    <t>Cuenta con un SISTEMA DE PARTICIPACIÓN CIUDADANA Art. 304 en funcionamiento?</t>
  </si>
  <si>
    <t>DATOS DE LA DELIBERACIÓN PÚBLICA Y EVALUACIÓN CIUDADANA DE RENDICIÓN DE CUENTAS</t>
  </si>
  <si>
    <t>FECHA EN LA QUE SE REALIZÓ LA DELIBERACIÓN PÚBLICA Y EVALUACIÓN CIUDADANA DE RENDICIÓN DE CUENTAS</t>
  </si>
  <si>
    <t>No. DE  PARTICIPANTES</t>
  </si>
  <si>
    <t>GÉNERO (Masculino, Femenino, GLBTI)</t>
  </si>
  <si>
    <t>PUEBLOS Y NACIONALIDADES (Montubios, mestizos, cholo, indígena y afro)</t>
  </si>
  <si>
    <t>ENLISTE LAS DEMANDAS PLANTEADAS POR LA ASAMBLEA CIUDADAN / CIUDADANÍA</t>
  </si>
  <si>
    <t>SE TRANSFORMO EN COMPROMISO EN LA DELIBERACION PÚBLICA DE RENDICION DE CUENTAS SI / NO</t>
  </si>
  <si>
    <t>4. La Asamblea Ciudadana / ciudadanía contó con un tiempo de exposición en la Agenda de la deliberación pública y evaluación ciudadana del Informe de rendición de cuentas del GAD?</t>
  </si>
  <si>
    <t>5. Una vez que  la Asamblea Ciudadana / Ciudadanía presentó sus opiniones, la máxima autoridad del GAD expuso su informe de rendición de cuentas</t>
  </si>
  <si>
    <t xml:space="preserve">7. En la deliberación pública de rendición de cuentas se realizaron mesas de trabajo o comisiones para que los ciudadanos y ciudadanas debatan  y elaboren las recomendaciones para mejorar la gestión del GAD </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</si>
  <si>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</si>
  <si>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</si>
  <si>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 DE EJECUCIÓN PRESUPUESTARIA</t>
  </si>
  <si>
    <t>ESTADO DE OBRAS PÚBLICAS DE ADMINISTRACIONES ANTERIORES:</t>
  </si>
  <si>
    <t xml:space="preserve">PRESUPUESTO PARTICIPATIVO: </t>
  </si>
  <si>
    <t>Cuenta con presupuesto participativo? SI / NO</t>
  </si>
  <si>
    <t>Presupuesto total asignado al Presupuesto asignado para Presupuestos participativos</t>
  </si>
  <si>
    <t>TIPO</t>
  </si>
  <si>
    <t>BIEN</t>
  </si>
  <si>
    <t xml:space="preserve">INFORMACIÓN REFERENTE A LA ENAJENACIÓN, DONACIÓN Y EXPROPIACIÓN DE BIENES: </t>
  </si>
  <si>
    <t xml:space="preserve">DESCRIBA LOS PROGRAMAS / PROYECTOS RELACIONADOS CON EL OBJETIVO DEL PLAN DE TRABAJO </t>
  </si>
  <si>
    <t>¿Está normado el sistema de participación por medio de una Ordenanza/ Resolución?</t>
  </si>
  <si>
    <t>¿Participó la ciudadanía en la elaboración de esta Ordenanza / Resolución?</t>
  </si>
  <si>
    <t>¿La Ordenanza / Resolución fue difundida y socializada a la ciudadanía?</t>
  </si>
  <si>
    <t>¿La Ordenanza / Resolución tiene reglamentos que norman los procedimientos referidos en la misma?</t>
  </si>
  <si>
    <t xml:space="preserve">¿Se  implementó en este periodo  el sistema de participación de acuerdo a la Ordenanza / Resolución y Reglamento? </t>
  </si>
  <si>
    <t>DESCRIBA LAS SUGERENCIAS CIUDADANAS PLANTEADAS A LA GESTIÓN DEL GAD EN LA DELIBERACIÓN PÚBLICA Y EVALUACIÓN CIUDADANA:</t>
  </si>
  <si>
    <t>FORMULARIO DE INFORME DE RENDICION DE CUENTAS PARA 
GOBIERNO AUTÓNOMO DESCENTRALIZADO PROVINCIAL, MUNICIPAL Y PARROQUIAL</t>
  </si>
  <si>
    <t xml:space="preserve">Lista DESPLEGABLE PARA SELECCIONAR VARIAS: 
la Asamblea Ciudadana, Ciudadanos del Consejo de Planificación y/o Ciudadanos de la Instancia de Participación o los ciudadanos desde la convocatoria directa del GAD
</t>
  </si>
  <si>
    <t>QUÉ ACTORES PARTICIPARON: (sectores, entidades, organizaciones, OTROS)</t>
  </si>
  <si>
    <t>Políticas públicas intergeneracionales</t>
  </si>
  <si>
    <t>IMPLEMENTACIÓN DE POLÍTICAS PÚBLICAS GRUPOS DE ATENCIÓN PRIORITARIA: PRESUPUESTO</t>
  </si>
  <si>
    <t>DESCRIBA LAS COMPETENCIAS CONCURRENTES</t>
  </si>
  <si>
    <t>Describa la fecha</t>
  </si>
  <si>
    <t>Personas adultas mayores
Niñas, niños y adolescentes
Jóvenes
Mujeres Embarazadas
Personas con discapacidad
Movilidad Humana
Personas privadas de libertad
Personas con enfermedades catastróficas
Personas usuarias y consumidoras
Personas en situación de riesgo
Víctimas de violencia doméstica y sexual
Maltrato infantil
Desastres naturales o antropogénicos</t>
  </si>
  <si>
    <t>SI / NO</t>
  </si>
  <si>
    <t xml:space="preserve">SE ASIGNÓ UN PORCENTAJE DE LOS INGRESOS TRIBUTARIOS DEL GAD A LOS GRUPOS DE ATENCIÓN PRIORITARIA: 
</t>
  </si>
  <si>
    <t>QUÉ PORCENTAJE SE ASIGNÓ A LOS DISTINTOS  GRUPOS:</t>
  </si>
  <si>
    <t>Debe llenar el objetivo de la Agenda de Igualdad del sector</t>
  </si>
  <si>
    <t xml:space="preserve">
PONGA SI O NO</t>
  </si>
  <si>
    <t>NÚMERO DE MECANISMOS IMPLEMENTADOS:</t>
  </si>
  <si>
    <t>Acta de la deliberación pública firmada por los delegados de la Asamblea / ciudadanía  y del GAD.</t>
  </si>
  <si>
    <t>Indique el % del presupuesto total</t>
  </si>
  <si>
    <t>ASAMBLEA CIUDADANA LOCAL (definición extraída de la LOPC, art. 65)</t>
  </si>
  <si>
    <t>Adjuntar documento con el recibido de la Instancia de Participación y de la Asamblea Ciudadana</t>
  </si>
  <si>
    <t>listado de opciones de medios: 
Pág.. Web, radio, prensa, tv, redes sociales, carteleras, impresos, otro</t>
  </si>
  <si>
    <t>Memoria de la Deliberación Pública y evaluación ciudadana de rendición de cuentas</t>
  </si>
  <si>
    <t>6. En la deliberación pública de rendición de cuentas,  la máxima autoridad del GAD  respondió las demandas ciudadanas ?</t>
  </si>
  <si>
    <t>Provincial:</t>
  </si>
  <si>
    <t>DESCRIPCIÓN DE RESULTADO POA POR META /  PROGRAMA O PROYECTO</t>
  </si>
  <si>
    <r>
      <rPr>
        <b/>
        <sz val="10"/>
        <rFont val="Calibri"/>
        <family val="2"/>
        <scheme val="minor"/>
      </rPr>
      <t xml:space="preserve">A que actores se le presentó: 
</t>
    </r>
    <r>
      <rPr>
        <sz val="10"/>
        <rFont val="Calibri"/>
        <family val="2"/>
        <scheme val="minor"/>
      </rPr>
      <t>Asamblea Ciudadana
Instancia de Participación Ciudadana
/ Asamblea del Sistema de Participación</t>
    </r>
  </si>
  <si>
    <t>1. La Ciudadanía / Asamblea Local Ciudadana presentó la Matriz de Consulta Ciudadana sobre los que desea ser informada.</t>
  </si>
  <si>
    <t>IMPLEMENTACIÓN DE POLÍTICAS PÚBLICAS 
PARA LA IGUALDAD</t>
  </si>
  <si>
    <t>IMPLEMENTACIÓN DE POLÍTICAS PÚBLICAS PARA LA IGUALDAD:</t>
  </si>
  <si>
    <t>Gobierno Autónomo Descentralizado Municipal Francisco de Orellana</t>
  </si>
  <si>
    <t>X</t>
  </si>
  <si>
    <t>Orellana</t>
  </si>
  <si>
    <t>Francisco de Orellana</t>
  </si>
  <si>
    <t>Puerto Francisco de Orellana</t>
  </si>
  <si>
    <t>Cabecera Cantonal:</t>
  </si>
  <si>
    <t>Calle Napo 1185 y Uquillas</t>
  </si>
  <si>
    <t>municipio@orellana.gob.ec</t>
  </si>
  <si>
    <t>www.orellana.gob.ec</t>
  </si>
  <si>
    <t>062999060</t>
  </si>
  <si>
    <t>1560000780001</t>
  </si>
  <si>
    <t>ALCALDE DEL GADMFO</t>
  </si>
  <si>
    <t>Sr. Antonio Simón Cabrera Vera</t>
  </si>
  <si>
    <t>Galo Farinango</t>
  </si>
  <si>
    <t>Director de Participación y Desarrollo</t>
  </si>
  <si>
    <t>galo_farinango@yahoo.com</t>
  </si>
  <si>
    <t>GAD Municipal Francisco de Orellana</t>
  </si>
  <si>
    <t>Cantón Francisco de Orellana</t>
  </si>
  <si>
    <t>1.       Garantizar la sostenibilidad ambiental en el cantón a través del ordenamiento del territorio y la regulación de las actividades humanas, promoviendo la conservación y el manejo sustentable de los bienes y servicios ecosistémicos  previniendo y reduciendo las amenazas naturales y antrópicas</t>
  </si>
  <si>
    <t>h) Preservar, mantener y difundir el patrimonio arquitectónico, cultural y natural del cantón y construir los espacios públicos para estos fines;</t>
  </si>
  <si>
    <t>M.1.1</t>
  </si>
  <si>
    <t xml:space="preserve">k) Regular, prevenir y controlar la contaminación ambiental en el territorio cantonal de manera
articulada con las políticas ambiental es nacionales;
</t>
  </si>
  <si>
    <t>M.1.2</t>
  </si>
  <si>
    <t xml:space="preserve">d) Prestar los servicios públicos de agua potable, alcantarillado, depuración de aguas residuales, manejo de desechos sólidos, actividades de saneamiento ambiental y aquellos que establezca la ley;
</t>
  </si>
  <si>
    <t>M.1.3</t>
  </si>
  <si>
    <t>M.1.4</t>
  </si>
  <si>
    <t xml:space="preserve">p) Regular, fomentar, autorizar y controlar el ejercicio de actividades económicas, empresariales o profesionales, que se desarrollen en locales ubicados en la circunscripción territorial cantonal con el
objeto de precautelar los derechos de la colectividad;
</t>
  </si>
  <si>
    <t>M.1.5</t>
  </si>
  <si>
    <t>l) Regular, autorizar y controlar la explotación de materiales áridos y pétreos, que se encuentren en los lechos de los ríos, lagos, playas de mar y canteras;</t>
  </si>
  <si>
    <t>M.1.6</t>
  </si>
  <si>
    <t>k) Regular, prevenir y controlar la contaminación ambiental en el territorio cantonal de manera articulada con las políticas ambientales nacionales</t>
  </si>
  <si>
    <t>M.1.7</t>
  </si>
  <si>
    <t>M.1.8</t>
  </si>
  <si>
    <t>M1.8.- Al menos 10 iniciativas de educación ambiental implementadas</t>
  </si>
  <si>
    <t>j) Delimitar, regular, autorizar y controlar el uso de las playas de mar, riberas y lechos de ríos, lagos y lagunas, sin perjuicio de las limitaciones que establezca la ley;</t>
  </si>
  <si>
    <t>M.1.9</t>
  </si>
  <si>
    <t>M.1.10</t>
  </si>
  <si>
    <t xml:space="preserve">m) Gestionar los servicios de prevención, protección, socorro y extinción de incendios; </t>
  </si>
  <si>
    <t>M.1.11</t>
  </si>
  <si>
    <t>2.       Promover la identidad cultural y la conservación y difusión del patrimonio (cultural) tangible e intangible del cantón</t>
  </si>
  <si>
    <t>M.2.1</t>
  </si>
  <si>
    <t>M.2.2</t>
  </si>
  <si>
    <t>M.2.3</t>
  </si>
  <si>
    <t>3.       Fortalecer el sistema cantonal de protección general de derechos promoviendo la equidad, la inclusión y la igualdad de oportunidades, principalmente en los grupos de atención prioritaria</t>
  </si>
  <si>
    <t>j) Implementar los sistemas de protección integral del cantón que aseguren el ejercicio garantía y exigibilidad de los derechos consagrados en la Constitución y en los instrumentos internacionales, lo cual incluirá la conformación de los consejos cantonales, juntas cantonales y redes de protección de derechos de los grupos de atención prioritaria. Para la atención en las zonas rurales coordinará con los gobiernos autónomos parroquiales y provinciales;</t>
  </si>
  <si>
    <t>M.3.1</t>
  </si>
  <si>
    <t>M.3.2</t>
  </si>
  <si>
    <t>M.3.3</t>
  </si>
  <si>
    <t>M.3.4</t>
  </si>
  <si>
    <t>M.3.5</t>
  </si>
  <si>
    <t>q) Promover y patrocinar las culturas, las artes, actividades deportivas y recreativas en beneficio de la colectividad del cantón;</t>
  </si>
  <si>
    <t>M.3.6</t>
  </si>
  <si>
    <t>4.       Impulsar el desarrollo económico local sostenible, a través del ordenamiento y control sobre el uso y ocupación del suelo y el mejoramiento del sistema de comercialización pública que asegure el acceso a alimentos seguros, bajo un enfoque de economía popular y solidaria</t>
  </si>
  <si>
    <t>l) Prestar servicios que satisfagan necesidades colectivas respecto de los que no exista una explícita reserva legal a favor de otros niveles de gobierno, así como la elaboración, manejo y expendio de víveres; servicios de faenamiento, plazas de mercado y cementerios;</t>
  </si>
  <si>
    <t>M.4.1</t>
  </si>
  <si>
    <t>M.4.2</t>
  </si>
  <si>
    <t>h) Promover los procesos de desarrollo económico local en su jurisdicción, poniendo una atención especial en el sector de la economía social y solidaria, para lo cual coordinará con los otros niveles de gobierno;</t>
  </si>
  <si>
    <t>M.4.3</t>
  </si>
  <si>
    <t>a) Promover el desarrollo sustentable de su circunscripción territorial cantonal, para garantizar la realización del buen vivir a través de la implementación de políticas públicas cantonales, en el marco de sus competencias constitucionales y legales;</t>
  </si>
  <si>
    <t>M.4.4</t>
  </si>
  <si>
    <t>5.       Fortalecer la certificación del Coca como “destino de vida” incrementando la oferta y la calidad de los servicios turísticos en el cantón</t>
  </si>
  <si>
    <t>g) Regular, controlar y promover el desarrollo de la actividad turística cantonal en coordinación con los demás gobiernos autónomos descentralizados, promoviendo especialmente la creación y funcionamiento de organizaciones asociativas y empresas comunitarias de turismo;</t>
  </si>
  <si>
    <t>M.5.1</t>
  </si>
  <si>
    <t>M.5.2</t>
  </si>
  <si>
    <t>6.       Promover un equilibrio territorial mediante la consolidación de asentamientos humanos  donde se garantice la identidad cultural, la prestación de servicios básicos, el acceso a espacios públicos, el equipamiento social y la reducción de la vulnerabilidad de la población frente al riesgo</t>
  </si>
  <si>
    <t>b) Ejercer el control sobre el uso y ocupación del suelo en el cantón;</t>
  </si>
  <si>
    <t>M.6.1</t>
  </si>
  <si>
    <t>b) Ejercer el control sobre el uso y ocupación del suelo en el cantón;
i) Elaborar y administrar los catastros inmobiliarios urbanos y rurales;</t>
  </si>
  <si>
    <t>M.6.2</t>
  </si>
  <si>
    <t>M.6.3</t>
  </si>
  <si>
    <t>M.6.4</t>
  </si>
  <si>
    <t>d) Prestar los servicios públicos de agua potable, alcantarillado, depuración de aguas residuales, manejo de desechos sólidos, actividades de saneamiento ambiental y aquellos que establezca la ley;</t>
  </si>
  <si>
    <t>M.6.5</t>
  </si>
  <si>
    <t>M.6.6</t>
  </si>
  <si>
    <t>M.6.7</t>
  </si>
  <si>
    <t>M.6.8</t>
  </si>
  <si>
    <t>M.6.9</t>
  </si>
  <si>
    <t>g) Planificar, construir y mantener la infraestructura física y los equipamientos de salud y educación, así como los espacios públicos destinados al desarrollo social, cultural y deportivo, de acuerdo con la ley;</t>
  </si>
  <si>
    <t>M.6.10</t>
  </si>
  <si>
    <t>7.       Impulsar la movilidad cantonal segura mediante el mejoramiento del sistema de transporte y de la red vial urbana previniendo y reduciendo los riegos de su infraestructura</t>
  </si>
  <si>
    <t>c) Planificar, construir y mantener la vialidad urbana;</t>
  </si>
  <si>
    <t>M.7.1</t>
  </si>
  <si>
    <t>f) Planificar, regular y controlar el tránsito y el transporte terrestre dentro de su circunscripción cantonal;</t>
  </si>
  <si>
    <t>M.7.2</t>
  </si>
  <si>
    <t xml:space="preserve">c) Planificar, construir y mantener la vialidad urbana;                                  f) Planificar, regular y controlar el tránsito y el transporte terrestre dentro de su circunscripción cantonal;
</t>
  </si>
  <si>
    <t>M.7.3</t>
  </si>
  <si>
    <t>b) Diseñar e implementar políticas de promoción y construcción de equidad e inclusión en su territorio,en el marco de sus competencias constitucionales y legales;</t>
  </si>
  <si>
    <t>M.7.4</t>
  </si>
  <si>
    <t>8.       Fortalecer las capacidades institucionales del GAD Municipal para garantizar servicios a la ciudadanía con eficacia y eficiencia mejorando la sistematización, el acceso y la transparencia de la información</t>
  </si>
  <si>
    <t>M.8.1</t>
  </si>
  <si>
    <t>M.8.2</t>
  </si>
  <si>
    <t>b) Diseñar e implementar políticas de promoción y construcción de equidad e inclusión en su territorio, en el marco de sus  competencias constitucionales y legales;</t>
  </si>
  <si>
    <t>M.8.3</t>
  </si>
  <si>
    <t>M.8.4</t>
  </si>
  <si>
    <t>e) Crear, modificar, exonerar o suprimir mediante ordenanzas, tasas, tarifas y contribuciones especiales de mejoras;</t>
  </si>
  <si>
    <t>M.8.5</t>
  </si>
  <si>
    <t>9.       Promover un sistema de participación ciudadana cantonal con la participación de los principales actores locales, acorde con la normativa existente</t>
  </si>
  <si>
    <t>d) Implementar un sistema de participación ciudadana para el ejercicio de los derechos y la gestión democrática de la acción municipal;
e) Elaborar y ejecutar el plan cantonal de desarrollo, el de ordenamiento territorial y las políticas públicas en el ámbito de sus competencias y en su circunscripción territorial, de manera coordinada con la planificación nacional, regional, provincial y parroquia, y realizar en forma permanente, el seguimiento y Rendición de Cuentas sobre el cumplimiento de las metas establecidas;</t>
  </si>
  <si>
    <t>M.9.1</t>
  </si>
  <si>
    <t>d) Implementar un sistema de participación ciudadana para el ejercicio de los derechos y la gestión democrática de la acción municipal;</t>
  </si>
  <si>
    <t>M.9.2</t>
  </si>
  <si>
    <r>
      <t>1.</t>
    </r>
    <r>
      <rPr>
        <sz val="11"/>
        <color theme="1"/>
        <rFont val="Times New Roman"/>
        <family val="1"/>
      </rPr>
      <t xml:space="preserve">       </t>
    </r>
    <r>
      <rPr>
        <sz val="11"/>
        <color theme="1"/>
        <rFont val="Calibri"/>
        <family val="2"/>
        <scheme val="minor"/>
      </rPr>
      <t>Garantizar la sostenibilidad ambiental en el cantón a través del ordenamiento del territorio y la regulación de las actividades humanas, promoviendo la conservación y el manejo sustentable de los bienes y servicios ecosistémicos  previniendo y reduciendo las amenazas naturales y antrópicas</t>
    </r>
  </si>
  <si>
    <r>
      <t>2.</t>
    </r>
    <r>
      <rPr>
        <sz val="11"/>
        <color theme="1"/>
        <rFont val="Times New Roman"/>
        <family val="1"/>
      </rPr>
      <t xml:space="preserve">       </t>
    </r>
    <r>
      <rPr>
        <sz val="11"/>
        <color theme="1"/>
        <rFont val="Calibri"/>
        <family val="2"/>
        <scheme val="minor"/>
      </rPr>
      <t>Promover la identidad cultural y la conservación y difusión del patrimonio (cultural) tangible e intangible del cantón</t>
    </r>
  </si>
  <si>
    <r>
      <t>3.</t>
    </r>
    <r>
      <rPr>
        <sz val="11"/>
        <color theme="1"/>
        <rFont val="Times New Roman"/>
        <family val="1"/>
      </rPr>
      <t xml:space="preserve">       </t>
    </r>
    <r>
      <rPr>
        <sz val="11"/>
        <color theme="1"/>
        <rFont val="Calibri"/>
        <family val="2"/>
        <scheme val="minor"/>
      </rPr>
      <t>Fortalecer el sistema cantonal de protección general de derechos promoviendo la equidad, la inclusión y la igualdad de oportunidades, principalmente en los grupos de atención prioritaria</t>
    </r>
  </si>
  <si>
    <r>
      <t>4.</t>
    </r>
    <r>
      <rPr>
        <sz val="11"/>
        <color theme="1"/>
        <rFont val="Times New Roman"/>
        <family val="1"/>
      </rPr>
      <t xml:space="preserve">       </t>
    </r>
    <r>
      <rPr>
        <sz val="11"/>
        <color theme="1"/>
        <rFont val="Calibri"/>
        <family val="2"/>
        <scheme val="minor"/>
      </rPr>
      <t>Impulsar el desarrollo económico local sostenible, a través del ordenamiento y control sobre el uso y ocupación del suelo y el mejoramiento del sistema de comercialización pública que asegure el acceso a alimentos seguros, bajo un enfoque de economía popular y solidaria</t>
    </r>
  </si>
  <si>
    <r>
      <t>5.</t>
    </r>
    <r>
      <rPr>
        <sz val="11"/>
        <color theme="1"/>
        <rFont val="Times New Roman"/>
        <family val="1"/>
      </rPr>
      <t xml:space="preserve">       </t>
    </r>
    <r>
      <rPr>
        <sz val="11"/>
        <color theme="1"/>
        <rFont val="Calibri"/>
        <family val="2"/>
        <scheme val="minor"/>
      </rPr>
      <t>Fortalecer la certificación del Coca como “destino de vida” incrementando la oferta y la calidad de los servicios turísticos en el cantón</t>
    </r>
  </si>
  <si>
    <r>
      <t>6.</t>
    </r>
    <r>
      <rPr>
        <sz val="11"/>
        <color theme="1"/>
        <rFont val="Times New Roman"/>
        <family val="1"/>
      </rPr>
      <t xml:space="preserve">       </t>
    </r>
    <r>
      <rPr>
        <sz val="11"/>
        <color theme="1"/>
        <rFont val="Calibri"/>
        <family val="2"/>
        <scheme val="minor"/>
      </rPr>
      <t>Promover un equilibrio territorial mediante la consolidación de asentamientos humanos  donde se garantice la identidad cultural, la prestación de servicios básicos, el acceso a espacios públicos, el equipamiento social y la reducción de la vulnerabilidad de la población frente al riesgo</t>
    </r>
  </si>
  <si>
    <r>
      <t>7.</t>
    </r>
    <r>
      <rPr>
        <sz val="11"/>
        <color theme="1"/>
        <rFont val="Times New Roman"/>
        <family val="1"/>
      </rPr>
      <t xml:space="preserve">       </t>
    </r>
    <r>
      <rPr>
        <sz val="11"/>
        <color theme="1"/>
        <rFont val="Calibri"/>
        <family val="2"/>
        <scheme val="minor"/>
      </rPr>
      <t>Impulsar la movilidad cantonal segura mediante el mejoramiento del sistema de transporte y de la red vial urbana previniendo y reduciendo los riegos de su infraestructura</t>
    </r>
  </si>
  <si>
    <r>
      <t>8.</t>
    </r>
    <r>
      <rPr>
        <sz val="11"/>
        <color theme="1"/>
        <rFont val="Times New Roman"/>
        <family val="1"/>
      </rPr>
      <t xml:space="preserve">       </t>
    </r>
    <r>
      <rPr>
        <sz val="11"/>
        <color theme="1"/>
        <rFont val="Calibri"/>
        <family val="2"/>
        <scheme val="minor"/>
      </rPr>
      <t>Fortalecer las capacidades institucionales del GAD Municipal para garantizar servicios a la ciudadanía con eficacia y eficiencia mejorando la sistematización, el acceso y la transparencia de la información</t>
    </r>
  </si>
  <si>
    <r>
      <t>9.</t>
    </r>
    <r>
      <rPr>
        <sz val="11"/>
        <color theme="1"/>
        <rFont val="Times New Roman"/>
        <family val="1"/>
      </rPr>
      <t xml:space="preserve">       </t>
    </r>
    <r>
      <rPr>
        <sz val="11"/>
        <color theme="1"/>
        <rFont val="Calibri"/>
        <family val="2"/>
        <scheme val="minor"/>
      </rPr>
      <t>Promover un sistema de participación ciudadana cantonal con la participación de los principales actores locales, acorde con la normativa existente</t>
    </r>
  </si>
  <si>
    <t>Responsable</t>
  </si>
  <si>
    <t>Gestión Ambiental</t>
  </si>
  <si>
    <t>Contraloría General del Estado</t>
  </si>
  <si>
    <t>Porcentaje de cumplimiento</t>
  </si>
  <si>
    <t>DR8-DPO-GADMFO-AI-0010-2018</t>
  </si>
  <si>
    <t>http://www.contraloria.gob.ec/WFDescarga.aspx?id=55464&amp;tipo=inf</t>
  </si>
  <si>
    <t>Si</t>
  </si>
  <si>
    <t>Aquí el acta</t>
  </si>
  <si>
    <t>María Marquez Zambrano Comunidades rurales parroquia El Dorado</t>
  </si>
  <si>
    <t>Apoyo a comunidades rurales mediante convenio para construcción de la vialidad rural</t>
  </si>
  <si>
    <t>PG1.1.1</t>
  </si>
  <si>
    <t>M1.1.1.- Reconocer al menos 5 áreas municipales de conservación hasta 2019</t>
  </si>
  <si>
    <t>Incrementar el territorio en categoría municipal de conservación hasta al menos 200 has hasta el año 2019</t>
  </si>
  <si>
    <t>I.1.1.- Número de hectáreas del territorio en categoría municipal de conservación.</t>
  </si>
  <si>
    <t>Se cuenta con hectareas de conservación en el Zoológico Municipal y en la planta de aguas residuales, entre otras áreas.</t>
  </si>
  <si>
    <t>Conservación y cuidado del entorno natural del cantón.</t>
  </si>
  <si>
    <t>M1.2.1.- Licenciar al menos 115 obras municipales hasta el 2019</t>
  </si>
  <si>
    <t>gamb</t>
  </si>
  <si>
    <t>gop</t>
  </si>
  <si>
    <t>gapa</t>
  </si>
  <si>
    <t>PG1.2.1</t>
  </si>
  <si>
    <t>I1.2.- Procentaje de obras municipales con licenciamiento ambiental y/o con concesión.</t>
  </si>
  <si>
    <t>Se ha cumplido con la regularización ambiental de los proyectos municipales que han ingresado a la Dirección de Gestión Ambiental.</t>
  </si>
  <si>
    <t>I1.3.-  Porcentaje del volumen de agua residual tratada y recuperada.</t>
  </si>
  <si>
    <t>Se ha iniciado con el tratamiento de lixiviados en botadero como parte del cierre técnico.</t>
  </si>
  <si>
    <t>I1.4.- Cantidad de toneladas de residuos dispuestas de manera adecuada en el relleno sanitario.</t>
  </si>
  <si>
    <t>El Relleno sanitario aún no entra en operación, hasta obtener un pronunciamiento del PNGIDS</t>
  </si>
  <si>
    <t>N/A</t>
  </si>
  <si>
    <t>I1.5. Número de actividades económicas bajo regulación  registradas y supervisados por ambiente y riesgos.</t>
  </si>
  <si>
    <t>Se realiza inspecciones rutinarias a los establecimientos.</t>
  </si>
  <si>
    <t>I1.6. Porcentaje de concesiones mineras otorgadas desde el GAD registradas y monitoreadas.</t>
  </si>
  <si>
    <t>Hasta la actualidad se cuenta con 8 autorizaciones mineras de régimen de pequeña minería, las cuales se encuentran debidamente registradas e inscritas en el geoportal del catastro nacional minero.</t>
  </si>
  <si>
    <t>I1.7.- Número de sitios para monitoreo y control ambiental.</t>
  </si>
  <si>
    <t>Hasta la presente fecha se cuentan con 9 puntos de monitoreo y control distribuidos en las cuencas hídricas del cantón.</t>
  </si>
  <si>
    <t>I1.8.- Número de iniciativas de educación ambiental implementadas.</t>
  </si>
  <si>
    <t>Entre las principales iniciativa ambientales tenemos: Trabajemos juntos separamos la basura en el hogar y negocio, Manos que trabajan con cultura ambiental, Semana Ambiental Yasuní nuestro Hogar, Playatón, Agua Viva, Un año más reciclando, Entre otras inciativas.</t>
  </si>
  <si>
    <t>I1.9.- Kilómetros de riberas protegidas en el área urbana.</t>
  </si>
  <si>
    <t>Se han mantenido las riberas protegidas.</t>
  </si>
  <si>
    <t>Entre las especies forestales nativas reproducidas tenemos: Coaba, Morete, Cedro, Copal, Chíparo.</t>
  </si>
  <si>
    <t>No.</t>
  </si>
  <si>
    <t>PDyOT cantonal</t>
  </si>
  <si>
    <t>Programa Alcaldesa</t>
  </si>
  <si>
    <t>Sugerencias</t>
  </si>
  <si>
    <t>Recomendaciones CGE</t>
  </si>
  <si>
    <t>Parcialmente, faltan programas y proyectos</t>
  </si>
  <si>
    <t>I1.2.1.- Número de obras municipales licenciadas</t>
  </si>
  <si>
    <t>PY1.3.1</t>
  </si>
  <si>
    <t>PG1.3.2</t>
  </si>
  <si>
    <t>PY1.3.3</t>
  </si>
  <si>
    <t>PY1.3.4</t>
  </si>
  <si>
    <t>I1.3.1.- % de implementación de la planta de tratamiento de aguas residuales del Coca</t>
  </si>
  <si>
    <t>I1.3.2.-  N° de sistemas de aguas residuales en el ámbito rural cuentan con sistemas de tratamiento de aguas residuales</t>
  </si>
  <si>
    <t>I1.3.3.- Planta de tratamiento de lixiviados en relleno sanitario implementada</t>
  </si>
  <si>
    <t>I1.3.4.- Cierre técnico del botadero controlado actual realizado</t>
  </si>
  <si>
    <t>M1.3.1.- Contar con el 100% de la planta de tratamiento de aguas residuales del Coca implementada hasta 2019</t>
  </si>
  <si>
    <t>M1.3.2.- Contar con al menos 6 sistemas de aguas residuales en el ámbito rural que tienen sistemas de tratamiento de aguas residuales hasta 2019</t>
  </si>
  <si>
    <t>M1.3.3.- Implementar planta de tratamiento de lixiviados en relleno sanitario al 2019</t>
  </si>
  <si>
    <t>M1.3.4.- Realizar el cierre técnico del botadero controlado actual al 2019</t>
  </si>
  <si>
    <t>PG1.4.1</t>
  </si>
  <si>
    <t>PG1.4.2</t>
  </si>
  <si>
    <t>I1.4.1a.- Número de celdas  nuevas de disposición adecuada de residuos sólidos construidas en relleno sanitario</t>
  </si>
  <si>
    <t>I1.4.1b.- Número de equipamientos nuevos adquiridos para  mejorar la gestión en el relleno sanitario</t>
  </si>
  <si>
    <t>I1.4.2.- % de hospitales y clínicas privadas que cuentan con recolección de residuos peligros</t>
  </si>
  <si>
    <t>M1.4.1a.- Construir al menos una celda nueva de disposición adecuada de residuos sólidos en relleno sanitario al 2019</t>
  </si>
  <si>
    <t>M1.4.1b.- Adquirir al menos 3 equipamientos nuevos para  mejorar la gestión en el relleno sanitario al 2019</t>
  </si>
  <si>
    <t>M1.4.2.- Realizar la recolección de residuos en al menos el 90 % de los hospitales y clínicas privadas hasta el 2019</t>
  </si>
  <si>
    <t>PG1.5.1</t>
  </si>
  <si>
    <t>I1.5.1.- Número de inspecciones realizadas para la regulación y el control</t>
  </si>
  <si>
    <t>M1.5.1.- Realizar al menos 3.500 inspecciones anuales para la regulación y el control hasta 2019</t>
  </si>
  <si>
    <t>M1.5.1.- Realizar al menos 3.500 inspecciones para la regulación y el control hasta 2019</t>
  </si>
  <si>
    <t>PG1.6.1</t>
  </si>
  <si>
    <t>PG1.7.1</t>
  </si>
  <si>
    <t>PG1.8.1</t>
  </si>
  <si>
    <t>I1.6.1. Número de inspecciones realizadas a cada concesión por año</t>
  </si>
  <si>
    <t>I1.7.1.- Número de muestreos realizados en los puntos de monitoreo</t>
  </si>
  <si>
    <t>I1.8.1.- Número de campañas de sensibilización en educación ambiental organizadas</t>
  </si>
  <si>
    <t>M1.6.1.- Realizar al menos 6 inspecciones a cada concesión por año hasta 2019</t>
  </si>
  <si>
    <t>M1.7.1.- Realizar al menos 35 muestreos en los puntos de monitoreo hasta 2019</t>
  </si>
  <si>
    <t>M1.8.1.- Organizar al menos 8 campañas de sensibilización en educación ambiental al 2019</t>
  </si>
  <si>
    <t>PG1.9.1</t>
  </si>
  <si>
    <t>I1.9.1.- Número de plántulas de protección reforestadas</t>
  </si>
  <si>
    <t>M.1.9.1.- Reforestar al menos 30.000 plántulas de protección  hasta 2019</t>
  </si>
  <si>
    <t>PG1.10.1</t>
  </si>
  <si>
    <t>M1.10.1.- Reforestar al menos 25.000 plántulas de especies nativas hasta 2019</t>
  </si>
  <si>
    <t>I10.1.- Número de plántulas de especies nativas reforestadas</t>
  </si>
  <si>
    <t>PY1.11.1</t>
  </si>
  <si>
    <t>PG1.11.2</t>
  </si>
  <si>
    <t>PG1.11.3</t>
  </si>
  <si>
    <t>PG1.11.4</t>
  </si>
  <si>
    <t>PG1.11.5</t>
  </si>
  <si>
    <t>PG1.11.6</t>
  </si>
  <si>
    <t>PG1.11.7</t>
  </si>
  <si>
    <t>I1.11.1.- % de las cabeceras parroquiales que cuentan con Plan Cantonal de Riesgos para la planificación y gestión interinstitucional</t>
  </si>
  <si>
    <t>I1.11.2.- Número de obras de mitigación implementadas</t>
  </si>
  <si>
    <t>I1.11.3.- % de cabeceras parroquiales urbana y rurales que cuentan con Puntos Seguros ante Amenazas Naturales</t>
  </si>
  <si>
    <t>I1.11.4.- Número de zonas propensa de inundaciones con drenajes en mantenimiento y protegidos</t>
  </si>
  <si>
    <t xml:space="preserve"> I1.11.5.- Número de capacitaciones realizadas por año</t>
  </si>
  <si>
    <t>I1.11.6.- Disponibilidad de Sistema Integrado de Seguridad Ciudadana ECU 911 Desconcentrado a nivel municipal funcionando</t>
  </si>
  <si>
    <t>I1.11.7.- AsuNción y fortalecimiento del servicio de socorro y prevención desde la Municipalidad</t>
  </si>
  <si>
    <t>M1.11.- Incrementar hasta el 100% las emergencias atendidas por riesgos hasta el año 2019</t>
  </si>
  <si>
    <t>I1.11.- Porcentaje de emergencias atendidas por riesgos</t>
  </si>
  <si>
    <t>M1.10.- Reproducir al menos 5 especies forestales nativas en el vivero municipal hasta el 2019</t>
  </si>
  <si>
    <t>I1.10.- Número de especies forestales nativas reproducidas en el vivero municipal</t>
  </si>
  <si>
    <t>M.1.9.- Incrementar hasta al menos 10km de riberas protegidas en el área urbana hasta el año 2019</t>
  </si>
  <si>
    <t>M1.7.- Incrementar hasta 11 los sitios para monitoreo y control ambiental hasta el año 2019</t>
  </si>
  <si>
    <t>M1.1.- Incrementar el territorio en categoría municipal de conservación  hasta al menos 200 has hasta el año 2019</t>
  </si>
  <si>
    <t>M1.2.- Incrementar hasta el90% las obras municipales con licenciamiento ambiental y/o con concesión hasta el 2019</t>
  </si>
  <si>
    <t>M1.3.- Incrementar hasta un 90% el volumen de agua residual tratada y recuperada hasta el 2019</t>
  </si>
  <si>
    <t>M1.4.- Disponer de manera adecuada al menos 27.000 Toneladas de residuos en el relleno sanitario al 2019</t>
  </si>
  <si>
    <t>M1.5.- Incrementar hasta el 68% la supervisión de ambiente y riesgos a las actividades económicas bajo regulación  registradas hasta el 2019</t>
  </si>
  <si>
    <t>M1.6.- Incrementar hasta el 100%  el registro y monitoreo de las concesiones mineras otorgadas desde el GAD hasta el año 2019</t>
  </si>
  <si>
    <t>M1.11.1.- Contar con el 100% de las cabeceras parroquiales con Plan Cantonal de Riesgos para la planificación y gestión interinstitucional hasta 2019</t>
  </si>
  <si>
    <t>M1.11.2.-Implementar al menos 4 obras de mitigación hasta 2019</t>
  </si>
  <si>
    <t>M1.11.3.- Contar con el 100% de cabeceras parroquiales urbana y rurales con Puntos Seguros ante Amenazas Naturales hasta 2019</t>
  </si>
  <si>
    <t>M1.11.4.- Mantener y proteger con drenajes a al menos 6 zonas propensas de inundaciones hasta 2019</t>
  </si>
  <si>
    <t>M1.11.5.- Realizar al menos 5 capacitaciones anuales sobre prevención de riesgos hasta el 2019</t>
  </si>
  <si>
    <t>M1.11.6.- Disponer de un Sistema Integrado de Seguridad Ciudadana ECU 911 Desconcentrado a nivel municipal funcionando hasta 2019</t>
  </si>
  <si>
    <t>M1.11.7.- Asumir plenamente  el servicio de Socorro y Prevención asumido desde la Municipalidad hasta 2019</t>
  </si>
  <si>
    <t>M2.2.- Alcanzar un mínimo de 120 eventos culturales realizados anualmente desde el MACCO hasta el 2019</t>
  </si>
  <si>
    <r>
      <t>M2.3</t>
    </r>
    <r>
      <rPr>
        <sz val="10"/>
        <rFont val="Calibri"/>
        <family val="2"/>
        <scheme val="minor"/>
      </rPr>
      <t xml:space="preserve"> Alcanzar un mínimo de 4 eventos culturales de patrimonio intangible realizados anualmente desde la municipalidad de los cuales uno al menos debe promover la difusión sobre los derechos de los PIAVs para el 2019</t>
    </r>
  </si>
  <si>
    <t>M2.4.- Generar y mantener un espacio físico que difunda la existencia y los derechos de los PIAVs para el 2019</t>
  </si>
  <si>
    <t>M2.1.- Incrementar al menos hasta 127.500 el N° de personas que asisten al Museo y Centro Cultural MACCO hasta el año 2019</t>
  </si>
  <si>
    <t>I2.2.- Número de eventos culturales realizados anualmente desde el MACCO</t>
  </si>
  <si>
    <t>I2.3.- Nº de eventos culturales de patrimonio intangible realizados  anualmente desde la municipalidad de los cuales uno al menos debe promover la difusión sobre los derechos de los PIAVs</t>
  </si>
  <si>
    <t>I2.4.- Número de espacios físicos generados y mantenidos que difundan la existencia y los derechos de los PIAVs para el 2019</t>
  </si>
  <si>
    <t>I2.1.- Nº personas que asisten al Museo Centro Cultural Orellana MACCO.</t>
  </si>
  <si>
    <t>M.3.7</t>
  </si>
  <si>
    <t>M3.1.- Incrementar a 240 los casos atendidos por la Junta Cantonal de Derechos anualmente hasta el año 2019</t>
  </si>
  <si>
    <t>M3.2.- Mantener al menos 3 eventos anuales de promoción de derechos en favor de los grupos prioritarios de atención, de los cuales uno al menos debe explicar y promover la presencia de los PIAVs hasta el 2019</t>
  </si>
  <si>
    <t>M3.3.- Incrementar a 1600 niños, niñas y adolescentes que hacen buen uso del tiempo libre a través del aprendizaje y utilización de las destrezas hasta el 2019</t>
  </si>
  <si>
    <t>M3.4.- Incrementar al menos hasta los 1.900 el número de beneficiarios anuales de proyectos o convenios firmados con el MIES a favor de los grupos de atención prioritaria hasta el año 2019</t>
  </si>
  <si>
    <t>M3.5.- Incrementar al menos hasta las 850 mujeres capacitadas anualmente en desarrollo social hasta el año 2019</t>
  </si>
  <si>
    <t>M3.6.- Incrementar hasta 1.600 los participantes que anualmente realizan  actividades recreativas y deportivas enfocadas a mejorar la salud de la población hasta el año 2019</t>
  </si>
  <si>
    <t>M3.7.- Construir o mantener anualmente al menos 10 infraestructuras de salud, educación y/o centros infantiles hasta el 2019</t>
  </si>
  <si>
    <t>I3.1.- Nº de casos atendidos por la Junta Cantonal de Derechos anualmente.</t>
  </si>
  <si>
    <t>I3.3.- Nº niños, niñas y adolescentes que hacen buen uso del tiempo libre, a través del aprendizaje y utilización de las destrezas</t>
  </si>
  <si>
    <t>3.4.- Nº beneficiarios de proyectos o convenios firmados con el MIES a favor de los grupos de atención prioritaria</t>
  </si>
  <si>
    <t>I3.5.- Nº de mujeres capacitadas en desarrollo social</t>
  </si>
  <si>
    <t>I3.6.- Número de participantes en actividades recreativas y deportivas enfocadas a mejorar la salud de la población</t>
  </si>
  <si>
    <t>I3.2.- Número de eventos anuales de promoción de derechos mantenidos en favor de los grupos prioritarios de atención, de los cuales uno al menos debe explicar y promover la presencia de los PIAVs</t>
  </si>
  <si>
    <t>I3.7.- Número de infraestructuras de salud, educación y/o centros infantiles anualmente construidas y/o mantenidas hasta el 2019</t>
  </si>
  <si>
    <t>M4.1.- Incrementar y generar hasta al menos los 600 puestos de mercado vinculados a la comercialización pública en proyectos y estudios hasta el 2019</t>
  </si>
  <si>
    <t>M4.2.- Alcanzar el 100% de animales faenados con manejo de registro (trasabilidad) hasta el año 2019</t>
  </si>
  <si>
    <t>M4.3.- Incrementar en 900 personas capacitadas en economía popular y solidaria para mejorar los procesos de agregación de valor hasta el 2019</t>
  </si>
  <si>
    <t>M4.4.- Mejorar prácticas de uso alternativo de productos del bosque (sacha inchi y bambú) a través de la capacitación e investigación en la Finca Demostrativa Municipal hasta el año 2019</t>
  </si>
  <si>
    <t xml:space="preserve">I4.1.- Número de puestos de mercado vinculados a la comercialización pública generados en proyectos y estudios </t>
  </si>
  <si>
    <t>I4.3.- Número de personas capacitadas anualmente en economía popular y solidaria para mejorar los procesos de agregación del valor</t>
  </si>
  <si>
    <t>I4.2.- % de animales faenados con manejo de registro (trasabilidad)</t>
  </si>
  <si>
    <t>I4.4.- Prácticas de uso alternativo de productos del bosque (sacha inchi y bambú) a través de la capacitación e investigación en la Finca Demostrativa Municipal</t>
  </si>
  <si>
    <t>M5.1.- Incrementar hasta al menos los 15.000 los visitantes registrados en la oficina, páginas web y redes sociales de turismo hasta el año 2019</t>
  </si>
  <si>
    <t>M5.2.- Incrementar hasta los 235.000  los visitantes al zoológico  Municipal hasta el 2019</t>
  </si>
  <si>
    <t>I5.1.- Número de visitantes registrados anualmente en la oficina, páginas web y redes sociales de turismo</t>
  </si>
  <si>
    <t>I5.2.- Número de visitantes que llegan al zoológico Municipal</t>
  </si>
  <si>
    <t>M6.1.- Catastrar al menos el 90% del área cantonal hasta el año 2019</t>
  </si>
  <si>
    <t>M6.2.-Incrementar al 90% de los asentamientos humanos que están regularizados y categorizados en el cantón hasta el año 2019</t>
  </si>
  <si>
    <t>M6.3.- Reducir hasta el 35% de asentamientos y construcciones informales  hasta el año 2019</t>
  </si>
  <si>
    <t>M6.4.- Aprobar al menos un instrumento de ordenamiento territorial y planificaicón urbana hasta el 2019</t>
  </si>
  <si>
    <t>M6.5.- Incrementar hasta al menos los 12.150 medidores de agua instalados hasta el 2019</t>
  </si>
  <si>
    <t>M6.6.- Incrementar hasta al menos 8.700 conexiones de alcantarillado hasta el año 2019</t>
  </si>
  <si>
    <t>M6.7.-Incrementar al menos 200 Unidades Básicas de Saneamiento nuevas hasta el 2019</t>
  </si>
  <si>
    <t>M6.8.-Incrementar hasta el 84% de cobertura (viviendas) en recolección de residuos sólidos urbanos hasta el año 2019</t>
  </si>
  <si>
    <t>M6.9.- Incrementar hasta el 87%  la cobertura del servicio de barrido de las calles susceptibles a ser barridas de la Cabecera Cantonal y Cabeceras Parroquiales hasta el año 2019</t>
  </si>
  <si>
    <t>M6.10.-Incrementar hasta las 35has el área verde y espacio público en el área urbana hasta el año 2019</t>
  </si>
  <si>
    <t>I6.3.-  Porcentaje estimado de asentamientos y construcciones informales</t>
  </si>
  <si>
    <t>I6.4.- Número de instrumentos de ordenamiento territorial y planificaicón urbana aprobados</t>
  </si>
  <si>
    <t>I6.7.- Número de Unidades Básicas de Saneamiento nuevas construidas</t>
  </si>
  <si>
    <t>I6.8.- Porcentaje de cobertura (viviendas) en recolección de residuos sólidos urbanos</t>
  </si>
  <si>
    <t>I6.9.- Porcentaje de cobertura del servicio de barrido de las calles susceptibles a ser barridas de la Cabecera Cantonal y Cabeceras Parroquiales</t>
  </si>
  <si>
    <t>I6.10.- Superficie de área verde y espacio pública en el área urbana</t>
  </si>
  <si>
    <t>I6.1.- % del área cantonal catastrados</t>
  </si>
  <si>
    <t>I6.2 %asentamientos humanos que están regularizados y categorizados en el cantón</t>
  </si>
  <si>
    <t>I6.5.- N de medidores de agua instalados</t>
  </si>
  <si>
    <t>I6.6.- N de conexiones de alcantarillado conectados</t>
  </si>
  <si>
    <t>M.7.5</t>
  </si>
  <si>
    <t>M7.2.- Tener implementadas al menos 300 frecuencias en el cantón al 2019</t>
  </si>
  <si>
    <t>M7.3.- Disponer de al menos 60km de vías con señalización implementada en el área urbana al 2019</t>
  </si>
  <si>
    <t>M7.4.- Organizar al menos 5 Ferias Inclusivas de Educación Vial  al 2019</t>
  </si>
  <si>
    <t>M7.5.- Crear una Mancomunidad cantonal estructurada y en funcionamiento para cumplir con competencia de tránsito, transporte y seguridad vial al 2019</t>
  </si>
  <si>
    <t>M7.1.- Adecuar al menos 32% de vías locales en área urbana consolidada hasta año 2019</t>
  </si>
  <si>
    <t>I7.1.- Porcentaje de vías locales adecuadas dentro de la zona urbana consolidada</t>
  </si>
  <si>
    <t>I7.3.- N° de kilómetros con señalización implementada en el área urbana</t>
  </si>
  <si>
    <t>I7.4 N° de Ferias Inclusivas de Educación Vial organizadas</t>
  </si>
  <si>
    <t>I7.2.- N° frecuencias implementadas en el cantón</t>
  </si>
  <si>
    <t>I7.5 Mancomunidad cantonal estructurada y en funcionamiento para cumplir con competencia de tránsito, transporte y seguridad vial</t>
  </si>
  <si>
    <t>M8.1.- Alcanzar al menos 5 herramientas de gestión mejoradas o implementadas por el GAD al 2019</t>
  </si>
  <si>
    <t>M8.2.- Incrementar hasta el 100% los trámites de solicitud de información atendidos hasta el 2019</t>
  </si>
  <si>
    <t>M8.3.- Incrementar hasta 11 los comunicacionales de difusión y promoción hacia la ciudadanía generados desde la municipalidad, donde al menos 1 debe ser vinculado a los PIAVs para el 2019</t>
  </si>
  <si>
    <t>M8.4.- Incrementar hasta 30 convenios establecidos con instituciones nacionales o internacionales hasta el 2019</t>
  </si>
  <si>
    <r>
      <t>M8.5.-</t>
    </r>
    <r>
      <rPr>
        <sz val="10"/>
        <color rgb="FF000000"/>
        <rFont val="Calibri"/>
        <family val="2"/>
      </rPr>
      <t xml:space="preserve"> Incrementar hasta en un 10% los ingresos propios hasta el 2019</t>
    </r>
  </si>
  <si>
    <t>I8.1.- N° de herramientas de gestión mejoradas o implementadas por el GAD</t>
  </si>
  <si>
    <t>I8.2.- % trámites de solicitud de información atendidos</t>
  </si>
  <si>
    <r>
      <t>I8.5.-</t>
    </r>
    <r>
      <rPr>
        <sz val="10"/>
        <color rgb="FF000000"/>
        <rFont val="Calibri"/>
        <family val="2"/>
      </rPr>
      <t xml:space="preserve"> % incrementado de ingresos propios</t>
    </r>
  </si>
  <si>
    <t>I8.3. Número de productos comunicacionales  de difusión y promoción  hacia la ciudadanía generados desde la municipalidad donde al menos 1 debe ser vinculado a los PIAVs</t>
  </si>
  <si>
    <t>I8.4.- Número de convenios con instituciones nacionales e internacional establecidos</t>
  </si>
  <si>
    <t>M.9.3</t>
  </si>
  <si>
    <t>M8.6.- Generar al menos una inducción anual sobre los protocolos de actuación ante los PIAVs dirigido a los trabajadores y funcionarios del GADMFO que pueden realizar actividades en el campo hasta el 2019</t>
  </si>
  <si>
    <t>M9.1.- Incrementar hasta el 14% de población que participa de los mecanismos de participación ciudadana hasta el año 2019</t>
  </si>
  <si>
    <t>M9.2.- Incrementar a 1.500 personas formadas en participación ciudadana hasta el año 2019</t>
  </si>
  <si>
    <t>M9.3.- Incrementar hasta el 100% el número de organizaciones sociales mapeadas y registradas al 2019</t>
  </si>
  <si>
    <t>M.8.6</t>
  </si>
  <si>
    <t>M8.6.- Número de inducciones anuales generadas sobre los protocolos de actuación ante los PIAVs dirigido a los trabajadores y funcionarios del GADMFO que pueden realizar actividades en el campo</t>
  </si>
  <si>
    <t>I9.1.- Porcentaje de población que participa de los mecanismos de participación ciudadana</t>
  </si>
  <si>
    <t>I9.2.- Número de personas formadas en participación ciudadana</t>
  </si>
  <si>
    <t>I9.3.- Porcentaje de organizaciones sociales mapeadas y registradas</t>
  </si>
  <si>
    <t>M.2.4</t>
  </si>
  <si>
    <t>PG2.1.1</t>
  </si>
  <si>
    <t>PG2.1.2</t>
  </si>
  <si>
    <t>PG2.1.3</t>
  </si>
  <si>
    <t>PG2.1.4</t>
  </si>
  <si>
    <t>M2.1.1.- Conservar y custodiar al menos 300 objetos arqueológicos por año  hasta el 2019</t>
  </si>
  <si>
    <t>M2.1.2.- Promover la asistencia de al menos 35.000 personas a los eventos de artes escénicas hasta 2019</t>
  </si>
  <si>
    <t>M2.1.3.- Promover la asistencia de al menos 12.000 usuarios de la biblioteca a buscar información literaria hasta 2019</t>
  </si>
  <si>
    <t>M2.1.4.- Elaborar y distribuir al menos 50.000 productos en el marco del MACCO hasta 2019</t>
  </si>
  <si>
    <t>I2.1.1.- Número de objetos arqueológicos conservados y custodiados</t>
  </si>
  <si>
    <t>I2.1.2.- Número de asistentes en los eventos de artes escénicas</t>
  </si>
  <si>
    <t>I2.1.3.- Número de usuarios que asisten a la biblioteca a buscar información literaria</t>
  </si>
  <si>
    <t>I2.1.4.- Número de productos elaborados y distribuidos en el marco del MACCO</t>
  </si>
  <si>
    <t>PG2.2.1</t>
  </si>
  <si>
    <t>PG2.3.1</t>
  </si>
  <si>
    <t>PG2.3.2</t>
  </si>
  <si>
    <t>PG2.3.3</t>
  </si>
  <si>
    <t>PG2.4.1</t>
  </si>
  <si>
    <t>M2.3.1.-  Promover la participación de al menos 10 grupos de danza hasta el año 2019</t>
  </si>
  <si>
    <t>M2.3.2.-  Fortalecer la participación de al menos 9 grupos de música y/o solistas  en los eventos hasta 2019</t>
  </si>
  <si>
    <t>M2.3.3.- Organizar al menos 2 eventos culturales en favor de nacionalidades ancestrales y PIAV del cantón hasta 2019</t>
  </si>
  <si>
    <t>M2.4.1.- Promover las visitas de al menos 30.000 personas en el centro de interpretación con información sobre los PIAVs hasta el 2019</t>
  </si>
  <si>
    <t>M2.2.1.- Organizar al menos 140 eventos cantonales masivos para promover y preservar la interculturalidad local, el desarrollo y difusión cultural en beneficio de los habitantes del cantón al 2019</t>
  </si>
  <si>
    <t>I2.2.1.-Número de eventos cantonales masivos organizados para promover y preservar la interculturalidad local y el desarrollo cultural de pueblos y nacionalidades del cantón</t>
  </si>
  <si>
    <t>I2.3.1.-  Número de grupos de danza participantes</t>
  </si>
  <si>
    <t>I2.3.2.-   Número de grupos de música fortalecidos que participan en los eventos</t>
  </si>
  <si>
    <t>I2.3.3.- Número de eventos culturales en favor de las nacionalidades y/o PIAV del cantón</t>
  </si>
  <si>
    <t>I2.4.1.- N° de personas que visitan el centro de interpretación con información sobre los PIAVs</t>
  </si>
  <si>
    <t>M3.1.1.- Incrementar a 300 medidas de protección entregadas por la Junta Cantonal de Derechos anualmente hasta 2019</t>
  </si>
  <si>
    <t>M3.2.1.- Organizar al menos 12 eventos de promoción de derechos organizados hasta 2019</t>
  </si>
  <si>
    <t>M3.2.2.- Organizar al menos 2 eventos de promoción de derechos sobre los PIAVs organizados hasta 2019</t>
  </si>
  <si>
    <t>M3.3.1.- Organizar al menos 30 eventos de tiempo libre al año hasta 2019</t>
  </si>
  <si>
    <t>PG3.1.1</t>
  </si>
  <si>
    <t>PG3.2.1</t>
  </si>
  <si>
    <t>PG3.2.2</t>
  </si>
  <si>
    <t>PG3.3.1</t>
  </si>
  <si>
    <t>I3.1.1.- Número de medidas de protección entregadas por la Junta Cantonal de Derechos anualmente</t>
  </si>
  <si>
    <t>I3.2.1- Nº de eventos de promoción de derechos organizados</t>
  </si>
  <si>
    <t xml:space="preserve">I3.2.2.- Nº de eventos de promoción de derechos sobre los PIAVs organizados </t>
  </si>
  <si>
    <t>I3.3.1.- Número de eventos de tiempo libre organizados al año</t>
  </si>
  <si>
    <t>I3.4.1.- N° de niños/niñas de 1 a 3 años beneficiados anualmente</t>
  </si>
  <si>
    <t>I3.4.2a.- Número de Personas con Discapacidad, beneficiadas de las diferentes actividades al año</t>
  </si>
  <si>
    <t>I3.4.2b.- Número de familias capacitadas en el mejoramiento de las capacidades de las personas con discapacidad</t>
  </si>
  <si>
    <t>I3.4.3.- Número de adultos mayores que participaran en las diferentes actividades planificadas  al año</t>
  </si>
  <si>
    <t>I3.4.4.- Número de jóvenes participantes fortalecidos</t>
  </si>
  <si>
    <t>I3.4.5.- Número de programas radiales anuales</t>
  </si>
  <si>
    <t>I3.4.6.- Número de participantes en los ciclopaseos organizados por la municipalidad</t>
  </si>
  <si>
    <t xml:space="preserve">I3.4.7.- Número de líderes y lideresas capacitados </t>
  </si>
  <si>
    <t>M3.4.1.- Beneficiar a al menos 300 niños y niñas de 1 a 3 años de edad anualmente hasta el 2019</t>
  </si>
  <si>
    <t>M3.4.2a.- Beneficiar a al menos 300 Personas con Discapacidad, beneficiadas de las diferentes actividades al año hasta el 2019</t>
  </si>
  <si>
    <t>M3.4.2b.- Capacitar al menos 300 familias en el mejoramiento de las capacidades de las personas con discapacidad hasta el 2019</t>
  </si>
  <si>
    <t>M3.4.3.- Promover al menos la participación de 550 adultos mayores en las diferentes actividades planificadas  al año hasta el 2019</t>
  </si>
  <si>
    <t>M3.4.4.- Fortalecer a al menos 400 jóvenes participantes al año hasta el 2015</t>
  </si>
  <si>
    <t>M3.4.5.- Organizar al menos 2 programas radiales juveniles hasta el 2019</t>
  </si>
  <si>
    <t>M3.4.6.- Promover la participación de al menos 300 ciclistas anuales en el ciclo paseo hasta el 2019</t>
  </si>
  <si>
    <t>M3.4.7.- Capacitar a al menos 350 líderes y lideresas hasta el 2019</t>
  </si>
  <si>
    <t>PG3.4.1</t>
  </si>
  <si>
    <t>PG3.4.2</t>
  </si>
  <si>
    <t>PG3.4.3</t>
  </si>
  <si>
    <t>PG3.4.4</t>
  </si>
  <si>
    <t>PG3.4.5</t>
  </si>
  <si>
    <t>PG3.4.6</t>
  </si>
  <si>
    <t>PG3.4.7</t>
  </si>
  <si>
    <t xml:space="preserve">b) Ejercer el control sobre el uso y ocupación del suelo en el cantón;             c) Establecer el régimen de uso del suelo y urbanístico, para lo cual determinará las condiciones de urbanización, parcelación, lotización, división o cualquier otra forma de fraccionamiento de conformidad con la planificación cantonal, asegurando porcentajes para zonas verdes y áreas comunales; </t>
  </si>
  <si>
    <t>PG3.5.1</t>
  </si>
  <si>
    <t>PG3.5.2</t>
  </si>
  <si>
    <t>PG3.5.3</t>
  </si>
  <si>
    <t>PG3.5.4</t>
  </si>
  <si>
    <t>PG3.6.1</t>
  </si>
  <si>
    <t>PG3.6.2</t>
  </si>
  <si>
    <t>PG3.6.3</t>
  </si>
  <si>
    <t>I3.5.1.- Número de eventos de fortalecimiento de mujeres organizados al año</t>
  </si>
  <si>
    <t>I3.5.2.- Número de eventos de formación y capacitación profesional para mujeres</t>
  </si>
  <si>
    <t>I3.5.3.- Número de mujeres participan en las ferias inclusivas al año</t>
  </si>
  <si>
    <t>I3.5.4.- Número de organizaciones apoyadas legalmente al año</t>
  </si>
  <si>
    <t>M3.5.1.- Organizar al menos 20 eventos de fortalecimiento de mujeres al año hasta el 2019</t>
  </si>
  <si>
    <t>M3.5.2.- Organizar al menos 30 eventos de formación y capacitación profesional para mujeres hasta el 2019</t>
  </si>
  <si>
    <t>M3.5.3.- Promover la participación de al menos 85 mujeres en las ferias inclusivas al año hasta el 2019</t>
  </si>
  <si>
    <t>M3.5.4.- Apoyar legalmente a al menos 3 organizaciones al año hasta el 2019</t>
  </si>
  <si>
    <t>I3.6.1.- Número de niños que participan de la escuela de futbol al año</t>
  </si>
  <si>
    <t>I3.6.2.- Número de personas que al año participan en bailoterapia</t>
  </si>
  <si>
    <t>I3.6.3.- Número de niñas participantes de gimnasia al año</t>
  </si>
  <si>
    <t>M3.6.1.- Promover la participación de al menos 250 niños en la escuela de futbol al año hasta 2019</t>
  </si>
  <si>
    <t>M3.6.2.- Promover la participación de al menos 1.200 personas al año en bailoterapia hasta 2019</t>
  </si>
  <si>
    <t>M3.6.3.- Promover la participación de al menos 75 niñas de gimnasia al año hasta 2019</t>
  </si>
  <si>
    <t>PG3.7.1</t>
  </si>
  <si>
    <t>PY3.7.2</t>
  </si>
  <si>
    <t>I3.7.1.- Número de unidades educativas y de salud y centros de infancia reparados</t>
  </si>
  <si>
    <t>M3.7.2.- Construcción y equipamiento del Centro de emodiálisis</t>
  </si>
  <si>
    <t>M3.7.1.- Reparar al menos 30 unidades educativas y de salud y centros de infancia para el 2019</t>
  </si>
  <si>
    <t>M3.7.2.- Construir y equipar centro de emodiálisis para el 2019</t>
  </si>
  <si>
    <t>PY4.1.1</t>
  </si>
  <si>
    <t>PY4.1.2</t>
  </si>
  <si>
    <t>PY4.1.3</t>
  </si>
  <si>
    <t>M4.1.1.- Realizar el 100% del mantenimiento y mejoramiento del mercado central hasta el 2019</t>
  </si>
  <si>
    <t>M4.1.2.-Disponer de Terreno adquirido y estudio completado del centro comercial 3 ríos hasta el 2019</t>
  </si>
  <si>
    <t>M4.1.2.-Disponer de Terreno adquirido y estudio completado de la Feria Indígena hasta el 2019</t>
  </si>
  <si>
    <t>M4.1.3.- Disponer de estudio y construir Feria Indígena para el 2019</t>
  </si>
  <si>
    <t>I4.1.1.- % de mejoramiento y mantenimiento del mercado central</t>
  </si>
  <si>
    <t>I4.1.2.- Disponibilidad e terreno y estudio</t>
  </si>
  <si>
    <t>PG4.2.1</t>
  </si>
  <si>
    <t>PG4.3.1</t>
  </si>
  <si>
    <t>PG4.3.2</t>
  </si>
  <si>
    <t>PG4.4.1</t>
  </si>
  <si>
    <t>I4.2.1.- Número de animales faenados</t>
  </si>
  <si>
    <t>I4.3.1.- Número de capacitaciones a comerciantes e iniciativas de economía popular y solidaria realizadas</t>
  </si>
  <si>
    <t>I4.3.2.- Número de  ferias inclusivas para la promoción y difusión de las iniciativas de economía popular y solidaria organizadas</t>
  </si>
  <si>
    <t>I4.4.1.- Número de visitas organizadas a la finca demostrativa</t>
  </si>
  <si>
    <t>M4.2.1.- Faenar al menos 45.000 animales  hasta 2019</t>
  </si>
  <si>
    <t>M4.3.1.- Realizar al menos 8 capacitaciones a comerciantes e iniciativas de economía popular y solidaria hasta el 2019</t>
  </si>
  <si>
    <t>M4.3.2.- Organizar al menos 6  ferias inclusivas para la promoción y difusión de las iniciativas de economía popular y solidaria hasta 2019</t>
  </si>
  <si>
    <t>M4.4.1.- Organizar al menos 4 visitas a la finca demostrativa hasta el 2019</t>
  </si>
  <si>
    <t>PG5.1.1</t>
  </si>
  <si>
    <t>PG5.1.2</t>
  </si>
  <si>
    <t>PG5.1.3</t>
  </si>
  <si>
    <t>PG5.1.4</t>
  </si>
  <si>
    <t>PG5.1.5</t>
  </si>
  <si>
    <t>PG5.1.6</t>
  </si>
  <si>
    <t>PG5.1.7</t>
  </si>
  <si>
    <t>M5.1.1.- Implementar al menos 4 iniciativas turísticas hasta el 2019</t>
  </si>
  <si>
    <t>M5.1.2a.-Actualizar anualmente el inventario de iniciativas ecoturísticas y agroturísticas en el cantón hasta el 2019</t>
  </si>
  <si>
    <t>M5.1.2b.- Organizar anualmente la campaña turística Coca Puerta al Yasuní hasta el 2019</t>
  </si>
  <si>
    <t>M5.1.3a.- Incrementar hasta 30 el número de establecimientos certificados con el destino de vida hasta 2019</t>
  </si>
  <si>
    <t>M5.1.3b.- Mantener la certificación de destino de vida en el cantón hasta 2019</t>
  </si>
  <si>
    <t>M5.1.3c.- Disponer de al menos 3 sitios con marca turística en la ciudad de Puerto Francisco de Orellana, hasta el 2019</t>
  </si>
  <si>
    <t>M5.1.4a.- Incrementar hasta 170 el número de empresas turísticas registradas localmente hasta el 2019</t>
  </si>
  <si>
    <t>M5.1.4b.Actualizar anualmente el castastro turístico en el cantón hasta el 2019</t>
  </si>
  <si>
    <t>M5.1.5a.- Elaborar y distribuir al menos 8 productos turísticos  hasta el 2019</t>
  </si>
  <si>
    <t>M5.1.5b.- Participar como municipalidad en al menos 10 ferias de promoción y desarrollo turístico hasta el 2019</t>
  </si>
  <si>
    <t>M5.1.6.- Incrementar hasta los 120 las personas capacitadas por competencias laborales en turismo hasta el 2019</t>
  </si>
  <si>
    <t>M5.1.7.- Implementar el 90% de señalética turística en el área urbana y mantener en buen estado hasta el 2019</t>
  </si>
  <si>
    <t>I5.1.1.-  N° de iniciativas turísticas implementadas</t>
  </si>
  <si>
    <t>I5.1.2a.- Inventario de iniciativas ecoturísticas y agroturísticas en el cantón actualizado anualmente</t>
  </si>
  <si>
    <t>I5.1.2a.-Campaña Coca Puerta al Yasuní organizada anualmente</t>
  </si>
  <si>
    <t>I5.1.3a.- Nº de establecimientos certificados con sello destino de vida</t>
  </si>
  <si>
    <t>I5.1.3b.- Certificación destino de vida en el cantón mantenida</t>
  </si>
  <si>
    <t>I5.1.3c.- N° de sitios con marca turística en la ciudad de Puerto Francisco de Orellana</t>
  </si>
  <si>
    <t>I5.1.4a.- Nº de empresas turísticas registradas localmente</t>
  </si>
  <si>
    <t>I5.1.4b.-Catastro turístico actualizado anualmente</t>
  </si>
  <si>
    <t>I5.1.5a.- Número de productos turísticos elaborados y distribuidos</t>
  </si>
  <si>
    <t>I5.1.5b.- Número de  ferias de promoción y desarrollo turístico en las que se participa como municipalidad</t>
  </si>
  <si>
    <t>I5.1.6.- N° de personas capacitadas por competencias laborales en turismo</t>
  </si>
  <si>
    <t>I5.1.7.- % de señalética turística en el área urbana implementada y en buen estado</t>
  </si>
  <si>
    <t>PG5.2.1</t>
  </si>
  <si>
    <t>M5.2.1a.- Implementar al menos 6 campañas de difusión y sensibilización dentro del zoológico hasta 2019</t>
  </si>
  <si>
    <t>M5.2.1b.- Construir y mantener un centro de interpretación y educacion ambiental del zoológico al 2019</t>
  </si>
  <si>
    <t>I5.2.1a.- Número de campañas de difusión y sensibilización implementadas dentro del zoológico</t>
  </si>
  <si>
    <t>PG6.1.1</t>
  </si>
  <si>
    <t>PG6.1.2</t>
  </si>
  <si>
    <t>PG6.1.3</t>
  </si>
  <si>
    <t>PG6.2.1</t>
  </si>
  <si>
    <t>PG6.2.2</t>
  </si>
  <si>
    <t>PG6.2.3</t>
  </si>
  <si>
    <t>I6.1.1.- % de predios urbanos catastrados</t>
  </si>
  <si>
    <t>I6.1.2.- % de los predios rurales catastrados</t>
  </si>
  <si>
    <t>I6.1.3a.- Disponibilidad de catastro municipal modernizado y actualizado</t>
  </si>
  <si>
    <t>I6.1.3b.- Número de actualizaciones catastrales urbanas según norma legal</t>
  </si>
  <si>
    <t>I6.2.1.-  Porcentaje de Planos actualizados de las cabeceras parroquiales.</t>
  </si>
  <si>
    <t>I6.2.2.- Número de asentamientos humanos de hecho en el área urbana legalizados.</t>
  </si>
  <si>
    <t>I6.2.3.- Disponibilidad de inventario de lotes urbanos vacantes y su caracterización</t>
  </si>
  <si>
    <t>M6.1.1.- Incrementar hasta al menos el 90% de los predios urbanos catastrados hasta 2019</t>
  </si>
  <si>
    <t>M6.1.2.- Incrementar hasta al menos el 95% de los predios rurales catastrados hasta 2019</t>
  </si>
  <si>
    <t>M6.1.3a.- Disponer de un catastro municipal modernizado actualizado hasta 2019</t>
  </si>
  <si>
    <t>M6.1.3b.- Actualizar al menos dos 2 veces el catastro urbano según normas legales hasta el 2019</t>
  </si>
  <si>
    <t>M6.2.1.-  Alcanzar el 100% de los planos actualizados de las cabeceras parroquiales hasta 2019</t>
  </si>
  <si>
    <t>M6.2.2.- Alcanzar al menos dos asentamientos humanos de hecho en el área urbana legalizados hasta 2019</t>
  </si>
  <si>
    <t>M6.2.3.- Disponer de un inventario de lotes urbanos vacantes, y su caracterización hasta 2019</t>
  </si>
  <si>
    <t>PG6.3.1</t>
  </si>
  <si>
    <t>PG6.3.2</t>
  </si>
  <si>
    <t>PG6.4.1</t>
  </si>
  <si>
    <t>PG6.4.2</t>
  </si>
  <si>
    <t>PG6.4.3</t>
  </si>
  <si>
    <t>PY6.5.1</t>
  </si>
  <si>
    <t>PG6.5.2</t>
  </si>
  <si>
    <t>PG6.5.3</t>
  </si>
  <si>
    <t>I6.3.1.- Inventario municipal de construcciones actualizado elaborado</t>
  </si>
  <si>
    <t>I6.3.2.- % incrementado de Informes de Aprobación de Proyectos Arquitectonicos por el GADMFO  emitidos desde el 2014</t>
  </si>
  <si>
    <t>I6.4.1.- % de reducción de equipamientos de carácter industrial y pequeña industria y servicios varios en el área urbana</t>
  </si>
  <si>
    <t>I6.4.2.- Disponibilidad del POU del Coca actualizado</t>
  </si>
  <si>
    <t>I6.4.3.- Disponibilidad de un mapa de uso de suelo actualizado</t>
  </si>
  <si>
    <t>I6.5.1.- Disponibilidad de proyecto definitivo para dar respuesta  la necesidad real de agua del Coca</t>
  </si>
  <si>
    <t>I6.5.2.- % del agua no contabilizada en el Coca</t>
  </si>
  <si>
    <t>I6.5.3.- Número de comunidades nuevas que cuentan con sistema de agua potable</t>
  </si>
  <si>
    <t>M6.3.1.- Elaborar un inventario municipal de construcciones actualizado hasta el 2019</t>
  </si>
  <si>
    <t>M6.3.2.- Incrementar  un 10% anual de los Informes de Aprobación de Proyectos Arquitectonicos emitidos desde el año 2014 hasta el 2019</t>
  </si>
  <si>
    <t>M6.4.1.- Reducir hasta el 5% de equipamientos de carácter industrial y pequeña industria y servicios varios en el área urbana hasta 2019</t>
  </si>
  <si>
    <t>M6.4.2.- Incorporar al POU al menos dos sectores de planeamiento con su respectiva ficha de planeamiento al 2019</t>
  </si>
  <si>
    <t>M6.4.3.- Elaborar un mapa de uso de suelo actualizado hasta 2019</t>
  </si>
  <si>
    <t>M6.5.1.- Elaborar proyecto definitivo para dar respuesta a  la necesidad real de agua del Coca hasta el 2019</t>
  </si>
  <si>
    <t>M6.5.2.- Reducir hasta el 40% el agua no contabilizada en el Coca hasta el 2019</t>
  </si>
  <si>
    <t>M6.5.3.- Implementar em al menos 30 comunidades nuevas un sistema de agua potable hasta el 2019</t>
  </si>
  <si>
    <t>PY6.6.1</t>
  </si>
  <si>
    <t>PG6.6.2</t>
  </si>
  <si>
    <t>PG6.6.3</t>
  </si>
  <si>
    <t>PG6.6.4</t>
  </si>
  <si>
    <t>PG6.7.1</t>
  </si>
  <si>
    <t>M6.6.1.- Ejecutar el 100% del proyecto hasta 2019</t>
  </si>
  <si>
    <t>M6.6.2.- Hacer funcionar el alcantarillado sanitario en toda la zona consolidada de la ciudad (26 barrios) para el 2019</t>
  </si>
  <si>
    <t>M6.6.3.- Contar con al menos dos sectores nuevos con alcantarillado pluvial al 2019</t>
  </si>
  <si>
    <t>M6.6.4a.- Contar con más del 50% de las cabeceras parroquiales con alcantarillado sanitario al 2019</t>
  </si>
  <si>
    <t>M6.6.4b.- Contar con al menos 5 cabeceras parroquiales con estudios integrales de alcantarillado hasta el 2019</t>
  </si>
  <si>
    <t>I6.6.1.- % del proyecto ejecutado</t>
  </si>
  <si>
    <t>I6.6.2.- Alcantarillado sanitario en toda la zona consolidada de la ciudad (26 barrios) funcionando</t>
  </si>
  <si>
    <t>I6.6.3.- Número de sectores nuevos con alcantarillado pluvial</t>
  </si>
  <si>
    <t>I6.6.4.-% de las cabeceras parroquiales que cuentan con alcantarillado sanitario</t>
  </si>
  <si>
    <t>I6.6.4.-Estudios nuevos de alcantarillado sanitario, pluvial, adoquinado, aceras y bordillos en cabeceras parroquiales</t>
  </si>
  <si>
    <t>I6.7.1a.- Número de nuevas comunidades con unidades básicas de saneamiento</t>
  </si>
  <si>
    <t>I6.7.1b.- Número de estudios en comunidades de unidades básicas</t>
  </si>
  <si>
    <t>M6.7.1a.- Contar con al menos 11 nuevas comunidades con unidades básicas de saneamiento al 2019</t>
  </si>
  <si>
    <t>M6.7.1b.- Contar con al menos 13 nuevas comunidades con estudios de unidades básicas de saneamiento (307) hasta 2019</t>
  </si>
  <si>
    <t>I1.1.1.- Número de áreas municipales de conservación reconocidas</t>
  </si>
  <si>
    <t>I4.1.3.- Estudio realizado y Feria Indígena construida</t>
  </si>
  <si>
    <t>I5.2.1b.- Centro de interpretación y educación ambiental del zoológico constuido y mantenido</t>
  </si>
  <si>
    <t>PG6.8.1</t>
  </si>
  <si>
    <t>PG6.9.1</t>
  </si>
  <si>
    <t>M6.8.1a.- Realizar la recolección en al menos el 80% de los asentamientos humanos de categoría 1, 2 y 3 hasta 2019</t>
  </si>
  <si>
    <t>M6.8.1b.- Adquirir al menos 5 vehículos nuevos para  la recolección de residuos sólidos urbanos al 2019</t>
  </si>
  <si>
    <t>M6.9.1.-Implementar barrido en al menos 60 km de vías y veredas hasta 2019</t>
  </si>
  <si>
    <t>I6.8.1a.- % de los asentamientos humanos de categoría 1, 2 y 3 reciben recolección</t>
  </si>
  <si>
    <t>I6.8.1b.- Número de vehículos nuevos de recolección de residuos sólidos adquiridos</t>
  </si>
  <si>
    <t>I6.9.1.- Número de kms de vías y veredas barridas</t>
  </si>
  <si>
    <t>M6.10.1.- Elaborar propuesta de diseño para parque lineal de los ríos de la Ciudad de Francisco de Orellana al 2019</t>
  </si>
  <si>
    <t>M6.10.2.-  Elaborar propuesta de diseño para el centro de interpretación " La Bocana del Payamino" al 2019</t>
  </si>
  <si>
    <t>M6.10.3.-  Elaborar un estudio integral de áreas verdes y espacios públicos que contengan los 30 barrios del Coca al 2019</t>
  </si>
  <si>
    <t>M6.10.4.- Elaborar propuesta de diseño para un parque ecológico en la ciudad de Francisco de Orellana hasta 2019</t>
  </si>
  <si>
    <t>M6.10.5.- Elaborar un mapa de áreas verdes y parques del Coca hasta 2019</t>
  </si>
  <si>
    <t>M6.10.6.- Construir al menos 10 canchas cubiertas nuevas hasta 2019</t>
  </si>
  <si>
    <t>M6.10.7.- construir al menos 7 casas comunales nuevas hasta 2019</t>
  </si>
  <si>
    <t>M6.10.8.- Mantener al menos 12 infraestructuras deportivas barriales urbanas hasta el 2019</t>
  </si>
  <si>
    <t>M6.10.9.- Disponer de al menos los estudios de 5 espacios para regeneración urbana del Coca hasta 2019</t>
  </si>
  <si>
    <t>M6.10.10.- Regenerar al menos 2kms de vías en la ciudad Francisco de Orellana hasta 2019</t>
  </si>
  <si>
    <t>M6.10.11.- Mantener la iluminción del 100%  de los espacios públicos y deportivos al 2019</t>
  </si>
  <si>
    <t>M6.10.12.- Realizar la adecuación y mantenimiento de al menos 20 unidades de infraestructura  de espacios públicos  (se excluye la infraestructura deportiva) al 2019</t>
  </si>
  <si>
    <t>M6.10.13.- Adecuar al menos 80% de unidades de infraestructura pública municipal con  accesibilidad al 2019</t>
  </si>
  <si>
    <t>M6.10.14.- Implementar al menos 6 áreas verdes nuevas en la parroquia Francisco de Orellana hasta el 2019</t>
  </si>
  <si>
    <t>M6.10.15.- Mantener al menos 80% de las áreas verdes  2 veces al año hasta 2019</t>
  </si>
  <si>
    <t>M6.10.16.- Producir al menos 150.000 plantas  en el vivero hasta 2019</t>
  </si>
  <si>
    <t>M6.10.17.- Implementar al menos 4 campañas de control de fauna hasta 2019</t>
  </si>
  <si>
    <t>M6.10.18.- Establecer al menos 40 puntos de control en el área urbana hasta 2019</t>
  </si>
  <si>
    <t>M6.10.19.- Incrementar  hasta 2 has el área acondicionada del cementerio hasta 2019</t>
  </si>
  <si>
    <t>PY6.10.1</t>
  </si>
  <si>
    <t>PY6.10.2</t>
  </si>
  <si>
    <t>PG6.10.3</t>
  </si>
  <si>
    <t>PY6.10.4</t>
  </si>
  <si>
    <t>PG6.10.5</t>
  </si>
  <si>
    <t>PG6.10.6</t>
  </si>
  <si>
    <t>PG6.10.7</t>
  </si>
  <si>
    <t>PG6.10.8</t>
  </si>
  <si>
    <t>PG6.10.9</t>
  </si>
  <si>
    <t>PG6.10.10</t>
  </si>
  <si>
    <t>PG6.10.11</t>
  </si>
  <si>
    <t>PG6.10.12</t>
  </si>
  <si>
    <t>PG6.10.13</t>
  </si>
  <si>
    <t>PG6.10.14</t>
  </si>
  <si>
    <t>PG6.10.15</t>
  </si>
  <si>
    <t>PG6.10.16</t>
  </si>
  <si>
    <t>PG6.10.17</t>
  </si>
  <si>
    <t>PG6.10.18</t>
  </si>
  <si>
    <t>PG6.10.19</t>
  </si>
  <si>
    <t>I6.10.1.- Disponibilidad de propuesta de diseño para parque lineal de los ríos de la Ciudad de Francisco de Orellana</t>
  </si>
  <si>
    <t>I6.10.2.- Disponibilidad de propuesta de diseño para el centro de interpretación " La Bocana del Payamino"</t>
  </si>
  <si>
    <t>I6.10.3.- Disponibilidad de Estudio integral para áreas verdes y espacios públicos que contengan 30 barrios del Coca</t>
  </si>
  <si>
    <t>I6.10.4.-  Disponibilidad de propuesta de diseño para parque ecológico en la ciudad de Francisco de Orellana</t>
  </si>
  <si>
    <t>I6.10.5.- Disponibilidad de un mapa de áreas verdes y parques</t>
  </si>
  <si>
    <t>I6.10.6.- Número de canchas cubiertas nuevas construida</t>
  </si>
  <si>
    <t>I6.10.7.- Número de casas comunales nuevas construidas</t>
  </si>
  <si>
    <t>I6.10.8.- Número de infraestructuras deportivas barriales urbanas mantenidas</t>
  </si>
  <si>
    <t>I6.10.9.- Número de espacios que cuentan con estudios para regeneración urbana del Coca</t>
  </si>
  <si>
    <t>I6.10.10.- Número de kms de vías regeneradas en la ciudad Francisco de Orellana</t>
  </si>
  <si>
    <t>M6.10.11.- %  de los espacios públicos y deportivos con iluminaria  mantenida</t>
  </si>
  <si>
    <t>I6.10.12.- Número de unidades de infraestructura  locales donde se ha realizado adecuación y mantenimiento (se excluye infraestructura deportiva)</t>
  </si>
  <si>
    <t>I6.10.13.- % de unidades de infraestructura pública con adecuación de accesibilidad</t>
  </si>
  <si>
    <t>I6.10.14.- Número de áreas verdes nuevas implementadas en la parroquia Francisco de Orellana</t>
  </si>
  <si>
    <t>I6.10.15.- % de las áreas verdes mantenidas 2 veces al año</t>
  </si>
  <si>
    <t>I6.10.16.- Número de plantas producidas en el vivero</t>
  </si>
  <si>
    <t>I6.10.17.- N° de campañas de control de fauna implementadas</t>
  </si>
  <si>
    <t>I6.10.18.- N° de puntos de control establecidos</t>
  </si>
  <si>
    <t>I6.10.19.- Has del cementerio acondicionadas</t>
  </si>
  <si>
    <t>I7.1.1.- Número de paradas y estaciones construidas a nivel cantonal</t>
  </si>
  <si>
    <t>I7.1.2.-Disponibilidad del estudio para los accesos al Coca</t>
  </si>
  <si>
    <t>I7.1.3.-Número de metros cuadrados de calles adoquinadas</t>
  </si>
  <si>
    <t>I7.1.4a.-Número de metros cuadrados de aceras y bordillos implementados</t>
  </si>
  <si>
    <t>I7.1.4b.-N° de estudios de mejoramiento de las principales vías de circulación  disponibles</t>
  </si>
  <si>
    <t>I7.1.5.- Número de metros de cruces de agua implementados en la ciudad y cabceras parroquiales</t>
  </si>
  <si>
    <t>I7.1.6. Número de puentes y viaductos con estudios</t>
  </si>
  <si>
    <t>I7.1.7. Número de maquinarias y equipos adquiridos para mejoramiento vial de la zona urbana</t>
  </si>
  <si>
    <t>M7.1.1.- Construir al menos 35 paradas y estaciones en el cantón hasta el año 2019</t>
  </si>
  <si>
    <t>M7.1.2.-Disponer de un estudio para los accesos al Coca al 2019</t>
  </si>
  <si>
    <t>M7.1.3.-Adoquinar al menos 100.000 m2 de calles hasta el 2019</t>
  </si>
  <si>
    <t>M7.1.4a.-Implementar al menos 40.000 m2 de aceras y bordillos al 2019</t>
  </si>
  <si>
    <t>M7.1.4b.-Elaborar al menos 2 estudios de mejoramiento de la vialidad hasta el 2019</t>
  </si>
  <si>
    <t>M7.1.5.- Implementar al menos 200 metros de cruces de agua en la ciudad y cabeceras parroquiales al 2019</t>
  </si>
  <si>
    <t>M7.1.6. Elaborar estudios de al menos 3 puentes y viaductos al 2019</t>
  </si>
  <si>
    <t>M7.1.7. Adquirir al menos 9 maquinas y/o equipos para mejoramiento vial de la zona urbana al 2019</t>
  </si>
  <si>
    <t>PG7.1.1</t>
  </si>
  <si>
    <t>PG7.1.2</t>
  </si>
  <si>
    <t>PG7.1.3</t>
  </si>
  <si>
    <t>PG7.1.4</t>
  </si>
  <si>
    <t>PG7.1.5</t>
  </si>
  <si>
    <t>PG7.1.6</t>
  </si>
  <si>
    <t>PG7.1.7</t>
  </si>
  <si>
    <t>PG7.2.1</t>
  </si>
  <si>
    <t>PG7.2.2</t>
  </si>
  <si>
    <t>I7.2.1.- N° de rutas nuevas implementadas</t>
  </si>
  <si>
    <t>I7.2.2.- Disponibilidad de plan de movilidad</t>
  </si>
  <si>
    <t>M7.2.1.-Implementar al menos 10 rutas nuevas hasta el 2019</t>
  </si>
  <si>
    <t>M7.2.2.-Disponer de un plan de movilidad al 2019</t>
  </si>
  <si>
    <t>I7.3.1a.- Número intersecciones semaforizadas</t>
  </si>
  <si>
    <t>I7.3.1b.- Número pasos cebras peatonales en las principales avenidas y unidades educativas del cantón</t>
  </si>
  <si>
    <t>I7.5.1.- N° de vehículos matriculados y revisados en la Mancomunidad</t>
  </si>
  <si>
    <t>I7.5.2.- N° de resoluciones emitidas</t>
  </si>
  <si>
    <t>I7.5.3.- N° de controles de revisión vehicular coordinados con la Policía Nacional</t>
  </si>
  <si>
    <t>I7.4.1.- N° de asistentes a las ferias inclusivas de vialidad organizadas</t>
  </si>
  <si>
    <t>I7.4.2.- N° de capacitaciones organizadas</t>
  </si>
  <si>
    <t>M7.3.1a.-Disponer de al menos 15 intersecciones semaforizadas al 2019</t>
  </si>
  <si>
    <t>M7.3.1b.-Disponer de al menos 100 pasos cebras peatonales en principales avenidas y unidades educativas del cantón al 2019</t>
  </si>
  <si>
    <t>M7.4.1.-Promover la asistencia de al menos un total de 1.500 personas a las ferias  inclusivas de vialidad organizadas hasta el 2019</t>
  </si>
  <si>
    <t>M7.4.2.-Organizar al menos  8  eventos de capacitación a transportistas al 2019</t>
  </si>
  <si>
    <t>M7.5.1.-Matricular y revisar al menos 12.000 vehículos en la Mancomunidad hasta el 2019</t>
  </si>
  <si>
    <t>M7.5.2.-Emitir al menos 200 resoluciones anuales en promedio, desde el funcionamiento de la Mancomunidad al 2019</t>
  </si>
  <si>
    <t>M7.5.3.-Realizar al menos  20 controles de revisión vehicular coordinado con la Policía Nacional al 2019</t>
  </si>
  <si>
    <t>PG7.3.1</t>
  </si>
  <si>
    <t>PG7.4.1</t>
  </si>
  <si>
    <t>PG7.4.2</t>
  </si>
  <si>
    <t>PG7.5.1</t>
  </si>
  <si>
    <t>PG7.5.2</t>
  </si>
  <si>
    <t>PG7.5.3</t>
  </si>
  <si>
    <t>PG8.1.1</t>
  </si>
  <si>
    <t>PG8.2.1</t>
  </si>
  <si>
    <t>PG8.2.2</t>
  </si>
  <si>
    <t>PG8.2.3</t>
  </si>
  <si>
    <t>PG8.3.1</t>
  </si>
  <si>
    <t>PG8.3.2</t>
  </si>
  <si>
    <t>M8.1.1.- Alcanzar al menos el 50% de los procesos administrativos mejorados e implementados al 2019</t>
  </si>
  <si>
    <t>M8.2.1.- Mejorar y mantener al menos el 70% de la infraestructura y equipamiento institucional municipal al 2019</t>
  </si>
  <si>
    <t>M8.2.2.- Disponer de un sistema integrado de base de datos que mejore la gestión municipal al 2019</t>
  </si>
  <si>
    <t>M8.2.3.- Elaborar un plan para la provisión permanente de servicios y suministros en funcionamiento al 2019</t>
  </si>
  <si>
    <t>M8.3.1.- Implementar al menos 8 campañas de difusión y promoción hacia la ciudadanía al 2019</t>
  </si>
  <si>
    <t>M8.3.2.- Disponer de una Página web al acceso ciudadano e información pública y actualizada una vez durante el período de administración hasta el 2019</t>
  </si>
  <si>
    <t>I8.3.1.- Número de campañas de difusión y promoción hacia la ciudadanía implementados</t>
  </si>
  <si>
    <t>I8.3.2.- Disponibilidad y actualización de la página web</t>
  </si>
  <si>
    <t>I8.2.3.- Disponibilidad de un plan para la provisión permanente de servicios y suministros</t>
  </si>
  <si>
    <t>I8.2.1.- % de infraestructura y equipamiento institucional municipal mejorada y mantenida</t>
  </si>
  <si>
    <t>I8.2.2.- sistema integrado de base de datos presente para  mejorar la gestión municipal</t>
  </si>
  <si>
    <t>I8.1.1.- % de los procesos administrativos sistematizados</t>
  </si>
  <si>
    <t>n) Gestionar la cooperación internacional para el cumplimiento de sus competencias</t>
  </si>
  <si>
    <t>I8.4.1.- N° acciones/proyectos establecidas con las instituciones</t>
  </si>
  <si>
    <t>I8.5.1.- Disponibilidad de un plan de recuperación cartera en funcionamiento</t>
  </si>
  <si>
    <t>M8.6.1.-Número de funcionarios municipales capacitados en protocolos de actuación ante los PIAVs</t>
  </si>
  <si>
    <t>PG8.4.1</t>
  </si>
  <si>
    <t>PG8.5.1</t>
  </si>
  <si>
    <t>PG8.6.1</t>
  </si>
  <si>
    <t>M8.6.1.- Capacitar a al menos 400 funcionarios municipales en protocolos de actuación ante los PIAVs al 2019</t>
  </si>
  <si>
    <t>M8.5.1.- Existe un plan de recuperación cartera en funcionamiento</t>
  </si>
  <si>
    <t>M8.4.1.- Establecer al menos 40 acciones/proyectos con las instituciones (visitas, gestión, financiamiento, presentación propuestas, información) al 2019</t>
  </si>
  <si>
    <t>I9.1.1.- N° de eventos de instancias de participación ciudadana implementada</t>
  </si>
  <si>
    <t>I9.1.2.- % de cumplimiento de los compromisos en rendición de cuentas del GADMFO</t>
  </si>
  <si>
    <t>I9.1.2b.- Número de rendiciones de cuentas solicitadas por barrios y parroquias</t>
  </si>
  <si>
    <t>I9.1.3.- % de cumplimiento publicaciones mensuales LOTAIP</t>
  </si>
  <si>
    <t>I9.1.4.- Número de acciones de seguimiento y monitoreo ejecutadas</t>
  </si>
  <si>
    <t>I9.2.1.- N° de procesos de formación implementados</t>
  </si>
  <si>
    <t>I9.2.2.- N° de eventos de capacitación organizados</t>
  </si>
  <si>
    <t>PG9.1.1</t>
  </si>
  <si>
    <t>PG9.1.2</t>
  </si>
  <si>
    <t>PG9.1.3</t>
  </si>
  <si>
    <t>PG9.1.4</t>
  </si>
  <si>
    <t>PG9.2.1</t>
  </si>
  <si>
    <t>PG9.2.2</t>
  </si>
  <si>
    <t>PG9.3.1</t>
  </si>
  <si>
    <t>M9.1.1.- Implementar al menos 400 eventos de instancias de participación ciudadana hasta el 2019</t>
  </si>
  <si>
    <t>M9.1.2a.- Cumplir con el 100% de los compromisos de rendición de cuentas del GAD Municipal al 2019</t>
  </si>
  <si>
    <t>M9.1.2b.- Concluir al menos 15 rendiciones de cuentas que fueron solicitadas por barrios y parroquias al 2019</t>
  </si>
  <si>
    <t>M9.1.3.- Cumplir con el 100% de publicaciones mensuales LOTAIP al 2019</t>
  </si>
  <si>
    <t>M9.1.4.- Ejecutar al menos 2 acciones de seguimiento y monitoreo PDyOT 2014-2019 hasta el 2019</t>
  </si>
  <si>
    <t>M9.2.1.- Implementar al menos 8 procesos de formación ciudadana hasta el 2019</t>
  </si>
  <si>
    <t>M9.2.2.-Organizar al menos 60 eventos de capación en participación ciudadana en el cantón hasta el 2019</t>
  </si>
  <si>
    <t>M9.3.1.- Incrementar hasta el 90% el número de organizaciones sociales mapeadas y registradas al 2019</t>
  </si>
  <si>
    <t>Incrementar la cobertura en la recolección de residuos sólidos en el área urbana y rural del cantón e implementación de proyecto de reciclaje</t>
  </si>
  <si>
    <t>Plan de recolección y reciclaje diseñado</t>
  </si>
  <si>
    <t>Se ha incrementado nuevas áreas de recolección de residuos sólidos y se mantiene la recolección de los mismos en otras áreas</t>
  </si>
  <si>
    <t>Ambiente</t>
  </si>
  <si>
    <t>Cerrar técnicamente el actual botadero y aperturar el nuevo relleno sanitario</t>
  </si>
  <si>
    <t>Implementación del nuevo relleno sanitario</t>
  </si>
  <si>
    <t>El actual botadero está en funcionamiento, se ha iniciado la construcción de una celda, la número 4. Ya se ha realizado el estudio de la gestión integral de residuos sólidos para que se ponga en funcionamiento el relleno sanitario. Y se ha realizado un estudio de cierre del botadero</t>
  </si>
  <si>
    <t>Promover regulación y control para la contaminación provocada por elementos antrópicos</t>
  </si>
  <si>
    <t>Plan de contaminación institucional y Plan de contaminación externo</t>
  </si>
  <si>
    <t>Se ha implementado el PMAS para eliminar contaminación del agua. Se realiza mediante el control y regulación que hace la Comisaría Ambiental</t>
  </si>
  <si>
    <t xml:space="preserve">Planificar, autorizar, regular y controlar la explotación de materiales áridos y pétreos en playas de mar, lagos, lechos de río </t>
  </si>
  <si>
    <t>Arreglar y aclarar posición de áridos y pétreos</t>
  </si>
  <si>
    <t>Se hace mediante ordenanza municipal minera,  áreas mineras y la inspección y control rutinario, de manera mensual.</t>
  </si>
  <si>
    <t>Implementar y/o mejorar/rehabilitar espacios públicos y de encuentro ciudadano en todo el territorio cantonal (plazas, parques, casas comunales, canchas cubiertas)</t>
  </si>
  <si>
    <t>Plan de espacios públicos: parques, canchas, áreas verdes, paseos, malecom, regeneración urbana… a nivel del cantón (ciudad, cabeceras parroquiales)</t>
  </si>
  <si>
    <t>Se hace la limpieza y mantenimiento de las áreas públicas, el barrido de 6,4 has de espacios públicos. Se tiene localizadas todas las áreas verdes de acuerdo al plan. Se ha construido dos casas talleres y 4 canchas cubiertas.</t>
  </si>
  <si>
    <t xml:space="preserve">Fortalecer y mantener el zoológico municipal como un espacio de encuentro ciudadano y sensibilización ambiental </t>
  </si>
  <si>
    <t>Programa de Administración del Centro de Tenencia de Fauna Silvestre, COCA ZOO, Zoológico Municipal</t>
  </si>
  <si>
    <t>El zoológico está en funcionamiento y se ha ampliado desde el centro de interpretación, recientemente construido</t>
  </si>
  <si>
    <t>Elaborar y ejecutar plan para recuperación y mantenimiento del patrimonio cultural y natural del cantón</t>
  </si>
  <si>
    <t>Plan de recuperación y mantenimiento del patrimonio cultural y natural del cantón</t>
  </si>
  <si>
    <t>Se recupera el patrimonio natural desde el Zoológico Municipal con fauna silvestre nativa, capacitación y educación ambiental a niños, niñas y la comunidad. Y la producción de especies nativas en el vivero</t>
  </si>
  <si>
    <t>Programa de Conservación y Difusión del Patrimonio Arqueológico</t>
  </si>
  <si>
    <t>El MACCO mantiene más de 300 objetos arqueológicos en el museo, ha realizado 55 eventos culturales en diferentes artes, 7 festivales culturales de patrimonio intangible, ha realizado una campaña de lectura en unidades educativas y se continúa el proceso de capacitación con la niñez y adolescencia del cantón Francisco de Orellana, en síntesis, el MACCO está en funcionamiento permanente. El Zoológico ZOOCOCA opera en la recuperación de la fauna local y se ha construido un centro de participación para fortalecer los conocimientos sobre el patrimonio natural del cantón.</t>
  </si>
  <si>
    <t xml:space="preserve"> MACCO</t>
  </si>
  <si>
    <t>Programa Investigación, creación y difusión de las artes escénicas en el cantón Francisco de Orellana MACCO</t>
  </si>
  <si>
    <t xml:space="preserve">Programa de Fomento de la Lectura </t>
  </si>
  <si>
    <t>Programa de creación  de material editorial, educativo y promocional  del MACCO - EP</t>
  </si>
  <si>
    <t>Programa de Eventos cantonales masivos para promover y preservar la interculturalidad local y el desarrollo cultural de pueblos y nacionalidades del cantón</t>
  </si>
  <si>
    <t>Programa de preservación, mantenimiento y difusión del patrimonio tangible e intangible de las nacionalidades, pueblos y parroquias del cantón</t>
  </si>
  <si>
    <t>Programa de fortalecimiento e institucionalización de la música en la comunidad (equipamiento y práctica musical)</t>
  </si>
  <si>
    <t>Gestionar el equipamiento y poner en funcionamiento el Museo MACCO en el Coca</t>
  </si>
  <si>
    <t>Programa de Conservación y Difusión del Patrimonio Arqueológico. Programa Investigación, creación y difusión de las artes escénicas en el cantón Francisco de Orellana MACCO. Programa de Fomento de la Lectura . Programa de creación  de material editorial, educativo y promocional  del MACCO - EP</t>
  </si>
  <si>
    <t>El MACCO está equipado y terminado, funciona permanentemente y tiene una planificación y programación anual en beneficio de todos los habitantes del cantón y visitantes nacionales y extranjeros que hacen turismo y conocen el cantón</t>
  </si>
  <si>
    <t>Actualizar y modernizar los objetivos estratégicos institucionales y el orgánico-funcional municipal, adaptándose a las nuevas competencias e implantando un sistema de administración por procesos, basándose en la gestión del conocimiento</t>
  </si>
  <si>
    <t>Programa de elaboración e implementación del Plan Estratégico Institucional que incluya un sistema de planificación, seguimiento y evaluación que permite la retroalimentación permanente, la rendición de cuentas y la toma de decisiones oportunas con garantía de calidad</t>
  </si>
  <si>
    <t>Se ha realizado actualización del Plan de Desarrollo y Ordenamiento Territorial del cantón Francisco de Orellana, para el período 2014-2019. Se ha aplicado la ordenanza municipal de procesos. Y a finales del año se aprueba un nuevo orgánico estructural del GAD Municipal adaptándose a los nuevos requerimientos y competencias establecidas en el COOTAD</t>
  </si>
  <si>
    <t>Administrativo</t>
  </si>
  <si>
    <t>Mejorar la tecnología municipal que facilite el acceso de la ciudadanía a los indicadores de gestión municipal de forma ágil, comprensible y adecuada a las necesidades de planificación, presupuestación y control social, expuesto en el portal web municipal, y al mismo tiempo permita minimizar los trámites requeridos para los servicios municipales</t>
  </si>
  <si>
    <t>Programa de mejoramiento y mantenimiento de equipos y equipamientos de la municipalidad para una correcta ejecución de actividades y prestación de servicios</t>
  </si>
  <si>
    <t>El GADMFO ha cumplido con lo que demanda la LOTAIP he informa mensualmente, además ha mejorado la gestión del acceso ciudadano a la municipalidad para favorecer y fomentar la transparencia en la gestión municipal, para lo cual se ha hecho el nuevo diseño de la página web municipal.</t>
  </si>
  <si>
    <t>Programa para implementar sistema de base de datos y manejo de información institucional dirigido al establecimiento de la ventana única</t>
  </si>
  <si>
    <t>Programa  para la provisión permanente de  servicios y suministros necesarios para la realización de las diferentes actividades que ejecuta la municipalidad (útiles de aseo, útiles de oficina, servicios básicos, servicio de transporte, etc.)</t>
  </si>
  <si>
    <t>Programa de información municipal a través de la radio, televisión, MATERIAL IMPRESO Y A TRAVÉS DE LAS NUEVAS TECNOLOGÍAS DE LA INFORMACIÓN Y LA COMUNICACIÓN (Internet) TICs - redes sociales - página web - etc</t>
  </si>
  <si>
    <t xml:space="preserve">Promocionar la defensa de los derechos a lo largo del ciclo de vida y espacios de diálogo para fortalecimiento del tejido social </t>
  </si>
  <si>
    <t xml:space="preserve">Programa de Protección y exigibilidad del cumplimiento de los derechos de los GAPs (Junta Cantonal de Protección Derechos) </t>
  </si>
  <si>
    <t>El Consejo de Protección de Derechos está en funcionamiento y protege a toda la población de los grupos prioritarios del cantón. La Junta Cantonal de Protección de Derechos ha emitido 660 medidas de protección en concordancia con el Código de la Niñez y Adolescencia.</t>
  </si>
  <si>
    <t>Desarrollo Humano</t>
  </si>
  <si>
    <t>Programa de información y sensibilización de los derechos de la población del cantón</t>
  </si>
  <si>
    <t xml:space="preserve">Asistieron 5925 personas a los eventos de promoción de derechos organizados por el Consejo Cantonal de Protección de Derechos, las cuales sensibilizaron en promoción de derechos de  los grupos de atención prioritaria, según la normativa nacional e internacional. Y esto mejora el conocimiento sobre el Sistema de Protección Integral. </t>
  </si>
  <si>
    <t>Programa para la ampliación de capacidades de las personas con discapacidad y sus familias para la promoción y exigibilidad de sus derechos, atención en el hogar y en la comunidad</t>
  </si>
  <si>
    <t>En convenio con el MIES se ha realizado el Proyecto para mejorar las capacidades de las personas con discapacidad. Se ha contribuido con atención y desarrollo de capacidades en la Unidad Educativa Manuela Cañizares. Se impulsa la sensibilización y reconocimiento de los derechos de las personas con discapacidad contribuyendo en las Olimpiadas especiales y en la Asamblea cantonal de personas con discapacidad</t>
  </si>
  <si>
    <t>Programa de Atención Integral Infantil (Centros Infantiles del Buen Vivir)</t>
  </si>
  <si>
    <t>En convenio con el MIES se ha realizado el Proyecto de Desarrollo Infantil en los Centros Infantiles del Buen Vivir, trabajando en estimulación temprana, mejora de la alimentación</t>
  </si>
  <si>
    <t>Programa de atención Integral del Adulto Mayor, Centro Día y Espacios Alternativos del cantón Francisco de Orellana</t>
  </si>
  <si>
    <t>En convenio con el MIES se ha ejecutado el Proyecto de Atención Integral del Adulto Mayor en la parroquia urbana y parroquias rurales del cantón, se da estimulación, rehabilitación, nutrición, salud y se promueven los derechos de los adultos mayores</t>
  </si>
  <si>
    <t>Programa de Atención integral de Jóvenes con fortalecimiento de participación ciudadana y política pública</t>
  </si>
  <si>
    <t>Dos programas de radio, participan 10 jóvenes, los programas se llaman Onda Cool y Trabajando por ti (programa de lideres). Splash video programa juvenil . participan 4 jóvenes, Ciclopaseo 300 niños, niñas y jóvenes. Se ha formado a jóvenes en música también</t>
  </si>
  <si>
    <t>Promover espacios físicos accesibles para los grupos de atención prioritaria</t>
  </si>
  <si>
    <t>En todos los proyectos nuevos realizados por el GAD Municipal Francisco de Orellana, se ha creado accesos para las personas con discapacidad y los que pertenecen a los grupos de atención prioritaria</t>
  </si>
  <si>
    <t xml:space="preserve">Promover políticas de inclusión social para mujeres con énfasis en mujeres embarazadas y en situación de riesgo </t>
  </si>
  <si>
    <t>Programa de capacitación y fortalecimiento integral a mujeres del cantón, para promover la equidad e igualdad de género</t>
  </si>
  <si>
    <t>Se han realizado eventos de capacitación en manualidades, belleza, panadería, gastronomía, liderazgo, contabilidad y participación ciudadana, en beneficio de 1443 mujeres del cantón</t>
  </si>
  <si>
    <t xml:space="preserve">Programa  de ferias inclusivas para la promoción y difusión de las capacidades mejoradas de las mujeres </t>
  </si>
  <si>
    <t>Las mujeres han participado en las siguientes ferias inclusivas: 14 de Febrero, 8 de Marzo, Día de la Madre, Día del Padre, Navidad, Día de la No Violencia, Cantonización, Madre, Ferias de belleza, manualidades, costura, gastronomía. Como opción para captar mercado local y tener un sitio para expender el producto que producen. Todas estas mujeres participaron de los cursos de formación y capacitación profesional realizados por el Municipio</t>
  </si>
  <si>
    <t>Programa de apoyo organizativo a los grupos y organizaciones de mujeres (legalización)</t>
  </si>
  <si>
    <t>Se ha establecido una escuela de líderes y lideresas en beneficio de personas de distintos barrios y del sector rural, para mejorar la participación social y política de la población local</t>
  </si>
  <si>
    <t xml:space="preserve">Fortalecer de la identidad cultural del cantón, fortaleciendo la expresión en las diversas artes de las tradiciones de las nacionalidades y pueblos que habitan en el cantón </t>
  </si>
  <si>
    <t>Se ha promovido la realización de festivales de difusión del patrimonio cultural e identidad cultural de las nacionalidades ancestrales, este año se realizaron 7 festivales artísticos. Así como la capacitación en la realización de artesanías de las nacionalidades ancestrales del cantón</t>
  </si>
  <si>
    <t>Gestionar la implementación del Proyecto Recreacional y de rescate ambiental y cultural en el Parque Ecológico Payamino en la ciudad de Coca</t>
  </si>
  <si>
    <t>OE 4.- Impulsar el desarrollo económico local sostenible, a través del ordenamiento y control sobre el uso y ocupación del suelo y el mejoramiento del sistema de comercialización pública que asegure el acceso a alimentos seguros, bajo un enfoque de economía popular y solidaria</t>
  </si>
  <si>
    <t>Estudio para la construcción y operación del Centro de Interpretacion AMRUN-MESA en la Ciudad Puerto Francisco de Orellana. Estudios del área "La Bocana" para la construcción y operación del parque de Interpretación Ambiental en la Ciudad de Francisco de Orellana. Se está gestionando a través de Cooperación Internacional el financiamiento de los dos proyectos.</t>
  </si>
  <si>
    <t>Gestión Turística y Fomento Económico Local</t>
  </si>
  <si>
    <t>Promover e impulsar el mantenimiento y ampliación del ámbito de la certificación "destino de vida" turístico a nivel cantonal</t>
  </si>
  <si>
    <t>OE 6.- Promover un equilibrio territorial mediante la consolidación de asentamientos humanos  donde se garantice la identidad cultural, la prestación de servicios básicos, el acceso a espacios públicos, el equipamiento social y la reducción de la vulnerabilidad de la población frente al riesgo</t>
  </si>
  <si>
    <t xml:space="preserve">Se han certificado establecimientos turísticos Se ha finalizado la Tercera Fase del Plan de Certificación de Destino Turístico </t>
  </si>
  <si>
    <t>Apoyar y promover la actividad turística mediante acciones de señalización del cantón, proyectos turísticos comunitarios, y difusión de los atractivos turísticos del cantón</t>
  </si>
  <si>
    <t>Estudio y diseño para la implementación de Señalización Turística Urbana en la Ciudad del Coca. Instalación de 5 bloques de letras gigantes para la implementación de la marca turística (El Coca Vívelo) para la ciudad de Francisco de Orellana. Equipamiento a iniciativas comunitarias que se vinculan a la actividad turística.</t>
  </si>
  <si>
    <t xml:space="preserve">Apoyo a las cadenas productivas que se implementen en el cantón. </t>
  </si>
  <si>
    <r>
      <t xml:space="preserve">Asociación </t>
    </r>
    <r>
      <rPr>
        <b/>
        <sz val="10"/>
        <color theme="1"/>
        <rFont val="Calibri"/>
        <family val="2"/>
        <scheme val="minor"/>
      </rPr>
      <t>ASOPRIABETH</t>
    </r>
    <r>
      <rPr>
        <sz val="10"/>
        <color theme="1"/>
        <rFont val="Calibri"/>
        <family val="2"/>
        <scheme val="minor"/>
      </rPr>
      <t xml:space="preserve"> de Café y Cacao con la marca </t>
    </r>
    <r>
      <rPr>
        <i/>
        <sz val="10"/>
        <color theme="1"/>
        <rFont val="Calibri"/>
        <family val="2"/>
        <scheme val="minor"/>
      </rPr>
      <t>"Aromas del Yasuní".  S</t>
    </r>
    <r>
      <rPr>
        <sz val="10"/>
        <color theme="1"/>
        <rFont val="Calibri"/>
        <family val="2"/>
        <scheme val="minor"/>
      </rPr>
      <t xml:space="preserve">e entregó equipos para el procesamiento de tostado y pilado del café y el cacao.  Comercialización del producto (en lo que se refiere a publicidad). </t>
    </r>
    <r>
      <rPr>
        <b/>
        <sz val="10"/>
        <color theme="1"/>
        <rFont val="Calibri"/>
        <family val="2"/>
        <scheme val="minor"/>
      </rPr>
      <t xml:space="preserve">AGROECOCAFÉ. </t>
    </r>
    <r>
      <rPr>
        <sz val="10"/>
        <color theme="1"/>
        <rFont val="Calibri"/>
        <family val="2"/>
        <scheme val="minor"/>
      </rPr>
      <t xml:space="preserve"> Por parte del MAGAP se les fueron entregadas a las Asociación una piladora y secadora industrial de café y cacao, para lo cual desde la DDEYP se coordinó con otras dependencias de la Municipalidad para que se realicen las instalaciones eléctricas para el funcionamiento de los mismos. Entregó apoyo con el asesoramiento en la cadena productiva del cacao, en el manejo del vivero; movilización y talento humano. </t>
    </r>
    <r>
      <rPr>
        <b/>
        <sz val="10"/>
        <color theme="1"/>
        <rFont val="Calibri"/>
        <family val="2"/>
        <scheme val="minor"/>
      </rPr>
      <t xml:space="preserve">FERIA INDÍGENA </t>
    </r>
    <r>
      <rPr>
        <sz val="10"/>
        <color theme="1"/>
        <rFont val="Calibri"/>
        <family val="2"/>
        <scheme val="minor"/>
      </rPr>
      <t xml:space="preserve"> Capacitaciones: Información turística, Servicio al Cliente.</t>
    </r>
  </si>
  <si>
    <t xml:space="preserve">Diseño e implementación de un sistema de incentivos para atraer inversiones locales. </t>
  </si>
  <si>
    <t>Se ha realizado una resolución para suspender el traslado de pequeñas empresas a la zona industrial, se continua realizando las rebajas establecidas en el COOTAD para el cobro de tasa e impuestos</t>
  </si>
  <si>
    <t>Incrementar la cobertura de cobertura en agua potable en el área urbana y rural del cantón de acuerdo a un plan elaborado y en base a los recursos disponibles en la municipalidad</t>
  </si>
  <si>
    <t>Proyecto regional de agua potable para el Coca (Sacha y Loreto). Programa de operación, mantenimiento y mejoramiento del abastecimiento de agua en la ciudad del Coca. Programa de operación, mantenimiento y mejoramiento del abastecimiento de agua en el área rural del cantón. Programa de operación, mantenimiento y mejoramiento del alcantarillado sanitario en el Coca. Programa de diseño, ejecución  y mantenimiento de sistemas de alcantarillado y tratamiento de aguas residuales en cabeceras parroquiales y asentamientos humanos consolidados. Programa de implementación de plantas de tratamiento de aguas residuales para otros sistemas de alcantarillado</t>
  </si>
  <si>
    <t>La cobertura es del 67,40% de agua potable en el cantón, según los datos de vivienda del INEC 2010. Se ha construido diversos sistemas de agua potable en 20 comunidades</t>
  </si>
  <si>
    <t>GAPAM</t>
  </si>
  <si>
    <t>Impulsar coordinadamente con AME y demás GADs municipales le ejecución del Proyecto Regional de Agua Potable para los cantones Loreto, Sachas y Francisco de Orellana</t>
  </si>
  <si>
    <t>Se suscribió con la EPMAPS el contrato denominado " Diseño Integral del Sistema de Abastecimiento de agua potable para Loreto, Francisco de Orellana y La Joya de los Sachas, provincia de Orellana", actualmente en proceso de recepción definitiva. Este año se consiguió el financiamiento por parte del Gobierno Nacional para impulsar este proyecto.</t>
  </si>
  <si>
    <t>Mejorar la calidad y el servicio de distribución del agua potable de la ciudad del Coca</t>
  </si>
  <si>
    <t>Se consideró como el promedio de los siguientes índices: Nivel de conformidad en análisis físico-químicos para agua potable; Nivel de conformidad en análisis bacteriológicos para agua potable; Eficiencia en la solución a tiempo de las Peticiones, Quejas y Reclamos; Continuidad del servicio de agua potable; Eficiencia de la capacidad de almacenamiento de agua potable según la norma vigente; Eficiencia en el uso de agua potable; Agua potable no contabilizada en la red; Eficiencia de potabilización de agua cruda; Cobertura de micromedición de agua potable; Eficiencia del sistema de micromedición, entregados en el año 2016 a la Agencia de Regulación y Control del Agua.  Se realiza plan de mejoramiento con Ingenieros Sin Fronteras</t>
  </si>
  <si>
    <t>Incrementar la cobertura de alcantarillado sanitario en el área urbana y cabeceras parroquiales y de letrinas en comunidades de acuerdo a un plan elaborado y en base a los recursos disponibles en la municipalidad y la coordinación con EEEP</t>
  </si>
  <si>
    <t>Existe en funcionamiento el Plan Maestro de Alcantarillado para la zona urbana y varios proyectos de letrinas en la zona rural. Se han construido 188 unidades básicas de saneamiento en 10 comunidades. Y cuenta con estudios para construir unidades básicas de financiamiento en 16 comunidades de las parroquias rurales del cantón. Se ha dado mantenimiento al sistema de alcantarillado del 54% de las cabeceras parroquiales.</t>
  </si>
  <si>
    <t>Finiquitar la ejecución del proyecto Plan Maestro de Alcantarillado sanitario y construcción de la Planta de tratamiento de aguas residuales para la ciudad del Coca</t>
  </si>
  <si>
    <t>Con fecha 14 de noviembre de 2016 se suscribe el acta de recepción provisional de la Obra: " Construcción del Sistema Integral del Alcantarillado Sanitario, para la Ciudad de Puerto Francisco de Orellana, Cantón Francisco de Orellana, Provincia de Orellana". Y este año se suscribe la recepción definitiva del PMAS</t>
  </si>
  <si>
    <t>Incrementar la cobertura integral (aceras, bordillos, alcantarillado pluvial y adoquinado) en los barrios de la ciudad del Coca en base a los recursos disponibles en la municipalidad</t>
  </si>
  <si>
    <t>Se ha construido en dos barrios: La Florida y 27 de Octubre. Además más del 50% de las viviendas tiene cobertura de alcantarillado pluvial y se construye aceras y bordillos en distintos barrios de la ciudad</t>
  </si>
  <si>
    <t>Implementar plan para promover la seguridad ciudadana en los espacios públicos.</t>
  </si>
  <si>
    <t>Programa de implementación y mantenimiento de sistema de alerta temprana y vigilancia ECU911</t>
  </si>
  <si>
    <t>Se apoya la vigilancia ciudadana, desde las cámaras del ECU 911. Se ha incrementado la vigilancia a 60 cámaras conectadas por fibra óptica</t>
  </si>
  <si>
    <t>RIESGOS</t>
  </si>
  <si>
    <t xml:space="preserve">Diseñar e implementar plan de intervención coordinado de extinción de incendios a Nivel Cantonal. </t>
  </si>
  <si>
    <t>Programa para asumir la competencia para el manejo del sistema actual de respuesta ante incendios</t>
  </si>
  <si>
    <t>Se cuenta con un plan de intervención, prevención y extinción de incendios en el Cuerpo de Bomberos del cantón Francisco de Orellana</t>
  </si>
  <si>
    <t>Coordinar la implementación del Plan cantonal de gestión de riesgos</t>
  </si>
  <si>
    <t>Plan en funcionamiento, se realiza la gestión desde el COE cantonal y se ha atentido 8 emergencias cantonales. Se ha reforestado las riberas de los ríos que rodean la ciudad y se cuenta con áreas ambientales municipales para proteger las fuentes de agua y la planta de agua potable tiene dos lugares de captación de agua. Se ha contratado una consultoría sobre prevención de riesgos en las cabeceras parroquiales y en coordinación con otras instituciones se realiza capacitación a la ciudadanía</t>
  </si>
  <si>
    <t>Proyecto para Plan cantonal de Plan de Prevención de riesgos naturales y antrópicos  del cantón</t>
  </si>
  <si>
    <t>Programa de  implementación de medidas para mitigación y preparación ante amenazas socio ambientales y antrópica</t>
  </si>
  <si>
    <t>Coordinar el COE cantonal</t>
  </si>
  <si>
    <t xml:space="preserve">Se efectuaron 12 reuniones del COE Cantonal para atender 8 emergencias, dando seguimiento continuo y  precautelando la seguridad de los ciudadanos. </t>
  </si>
  <si>
    <t>Construir el sistema de protección de la ciudad frente a las inundaciones de los ríos Coca, Payamino y Napo en consorcio con entidades provinciales y nacionales</t>
  </si>
  <si>
    <t>Se cuenta con el Sistema de Alerta Temprana en correcto funcionamiento y se instalarán equipos para dar aviso a los moradores. Se hace limpieza de los 6 drenajes que están en la ciudad y se ha construido 5 nuevas obras para mitigar los riesgos de inundaciones.</t>
  </si>
  <si>
    <t xml:space="preserve">Ordenar el comercio informal de la ciudad mediante la construcción de un centro comercial popular en la ciudad de Coca y de un centro de comercialización indígena </t>
  </si>
  <si>
    <t>Programa de control y vigilancia del espacio público</t>
  </si>
  <si>
    <t>Se ha realizado estudios de las dos infraestructuras de comercialización pública y se ha realizado operativos frecuentes de control de comercio informal, todos los días. Y se ha reubicado a personas que ejercer el comercio informal. Actualmente se construye la feria indígena y se han reubicado en 3 sectores del centro de la ciudad a los vendedores que se encontraban en este sitio.</t>
  </si>
  <si>
    <t>JUSTICIA Y VIGILANCIA</t>
  </si>
  <si>
    <t>Acceso permanente a  la información de la gestión municipal a través de la página web del GADMFO.</t>
  </si>
  <si>
    <t>Programa de información municipal a través de la radio, televisión, material impreso y a través de las nuevas tecnologías de la información y la comunicación (Internet) TICs - redes sociales - página web - etc</t>
  </si>
  <si>
    <t>El diseño de la página web municipal www.orellana.gob.ec permitió que la ciudadanía tenga acceso permanente a la información generada en la institución y a las actividades desarrolladas como parte de la gestión municipal.</t>
  </si>
  <si>
    <t>COMUNICACIONES E IMAGEN CORPORATIVA</t>
  </si>
  <si>
    <t>Gestionar la cooperación internacional y nacional</t>
  </si>
  <si>
    <t>Programa para fortalecer las alianzas estratégicas para la obtención de asistencia técnica y financiera con organismos de cooperación internacional</t>
  </si>
  <si>
    <t xml:space="preserve">Implementación de Servicios de Personas con Discapacidad MIES GADMFO 2017; Proyecto Adulto Mayor MIES GADMFO 2017; con las Fundaciones SENDAS y The Nature Conservancy. Hasta el momento se han firmado 24 convenios de cooperación nacional e internacional </t>
  </si>
  <si>
    <t>COOPERACION INTERNACIONAL</t>
  </si>
  <si>
    <t>Promover la cultura de corresponsabilidad y pago</t>
  </si>
  <si>
    <t>Programa de recuperación de cartera y generación de mayores ingresos propios</t>
  </si>
  <si>
    <t>Se ha ejecutado el plan de recuperación permanente, a través de coactivas, donde se hace citaciones a los deudores y se indica los montos adeudados. Aplicación de rebajas sobre los impuestos prediales según lo permite la ley. Inclusive se aplica un plan de rebajas en el costo de los predios para que puedan legalizar los mismos. Y se actualizado ordenanzas sobre servicios públicos municipales, como resultado se ha incrementado la recaudación en 46% en comparación con el año 2014</t>
  </si>
  <si>
    <t>FINANCIERO</t>
  </si>
  <si>
    <t>Diseñar e implementar en coordinación con los actores sociales y ciudadanos un nuevo sistema institucional de participación ciudadana adaptado a la legislación actual, que permita transparentar de mejor manera la gestión municipal y mejorar los mecanismos de rendición de cuentas, presupuestación y control social, de forma coordinada y consensuada con los otros GADs</t>
  </si>
  <si>
    <t>Programa de mecanismos e instancias de participación ciudadana, incluyendo a los GAPs</t>
  </si>
  <si>
    <t>Se ha aplicado los mecanismos de rendición de cuentas establecidos en la LOPC, como son presupuesto participativo, rendición de cuentas, planificación participativa, apoyo Asamblea Cantonal, veedurías ciudadanas, página web para apoyar la transparencia de la información</t>
  </si>
  <si>
    <t>PARTICIPACION Y DESARROLLO</t>
  </si>
  <si>
    <t>Elaborar los presupuestos participativos de forma anual</t>
  </si>
  <si>
    <t>Se elabora el Presupuesto participativo anual 2018, según lo que contempla el COOTAD y la LOPC, donde la Asamblea Cantonal aprueba el anteproyecto</t>
  </si>
  <si>
    <t>Rendir cuentas del GAD municipal a la ciudadanía</t>
  </si>
  <si>
    <t>Programa de rendición de cuentas a la ciudadanía (incluido página web con con accesibilidad al Jaw y los videos en lenguaje de señas)</t>
  </si>
  <si>
    <t>En el año 2017 se han realizado 3 procesos de rendición de cuentas. Los cuales son: GAD Municipal Francisco de Orellana, Entidades Adscritas y Empresas Municipales y Concejales Municipales, mediante 4 audiencias públicas. Se ha cumplido con lo que dictamina el marco legal ecuatoriano. Se hace presentación mensual de la información municipal de la LOTAIP. Se ha realizado rendición de cuentas en 3 barrios urbanos. Igualmente se hizo la rendición de cuentas del año 2016 según la metodología del CPCCS</t>
  </si>
  <si>
    <t>Actualizar el PDyOT cantonal 2012-2022 en coordinación con los GADs parroquiales, el GAD provincial y las delegaciones ministeriales, en consonancia con el Plan Nacional del Buen Vivir 2013-2017</t>
  </si>
  <si>
    <t>El PDyOT 2014-2019 ha sido actualizado según la normativa del SENPLADES y del Consejo Nacional de Planificación. La actividad de actualización se ha realizado en el año 2015, actualmente se realiza las actividades de monitoreo y seguimiento con todos los departamentos municipales</t>
  </si>
  <si>
    <t>Programa de estudio para plan de áreas verdes, recreación y espacios públicos del cantón (coca y cabeceras parroquiales)</t>
  </si>
  <si>
    <t>Existen proyectos realizados con el convenio GADMFO-UDLA</t>
  </si>
  <si>
    <t>PLANIFICACION TERRITORIAL</t>
  </si>
  <si>
    <t>Regular el crecimiento urbano para destinar zonas específicas de espacio verde, con énfasis en las zonas de concentración de pobreza y de mayor conflictividad</t>
  </si>
  <si>
    <t>Se solicita del 15 al 25% del área verde en el área urbana, del área útil, según el COOTAD. Además que está aprobado el POU y la expansión urbana se ha realizado en función del mismo</t>
  </si>
  <si>
    <t>Continuar con a construcción del nuevo cementerio en base a los recursos disponibles en la municipalidad</t>
  </si>
  <si>
    <t>Cementerio construido y diseño realizado</t>
  </si>
  <si>
    <t>Proyecto realizado en el año 2015, 5 has comprende el proyecto ubicado en el barrio Flor de Oriente</t>
  </si>
  <si>
    <t>Dar continuidad a las siguientes etapas de regeneración del Malecón del río Napo</t>
  </si>
  <si>
    <t>Proyecto regeneración del Malecón del Río Payamino</t>
  </si>
  <si>
    <t xml:space="preserve">Estudio realizado de la 3ra etapa del Malecón. </t>
  </si>
  <si>
    <t>Ejecutar el Plan de regeneración urbana que se extenderá desde la calle Napo hacia las avenidas 9 de Octubre y Alejandro Labaka, en base a los recursos disponibles en la municipalidad</t>
  </si>
  <si>
    <t xml:space="preserve">Plan de regeneración urbana en Av. 9 de Octubre y Alejandro Labaka </t>
  </si>
  <si>
    <t xml:space="preserve">Estudios realizados de la Calle Napo, Av. 9 de Octubre, Alejando Labaka, calle Ambato. Estudio integral de barrios contenido en el plan de ordenamiento. </t>
  </si>
  <si>
    <t>Actualizar a nivel urbano y ampliar a las parroquias rurales e implementar el Plan cantonal de uso y ocupación del suelo promoviendo el crecimiento ordenado de las ciudades y evitar segregación espacial</t>
  </si>
  <si>
    <t>Programa de Análisis, regularización y legalización de asentamientos humanos de carácter urbano y rural  en el cantón Puerto Francisco de Orellana.</t>
  </si>
  <si>
    <t>Se encuentra en proceso el Plan de Uso y Gestión del Suelo</t>
  </si>
  <si>
    <t>Elaboración de propuesta de ordenanza que norme y regule el régimen urbanístico en el cantón que priorice el espacio público y la vivienda de interés social</t>
  </si>
  <si>
    <t>Programa de diagnóstico, propuesta,  regularización y legalización de cabeceras parroquiales y asentamientos humanos y sus respectivas zonas de expansión y zonas especiales.</t>
  </si>
  <si>
    <t xml:space="preserve">Se trabaja en el Plan de Ordenamiento Urbano, se está elaborando la ordenanza de construcciones. Se elaboró la ordenanza de convivencia ciudadana y respeto al espacio público. </t>
  </si>
  <si>
    <t>Mejoramiento del catastro urbano y elaboración del catastro rural en correspondencia con la normativa vigente</t>
  </si>
  <si>
    <t>Programa de modernización y unificación y mantenimiento del catastro municipal</t>
  </si>
  <si>
    <t>Catastro rural y urbano realizado y cada uno tiene su propio software</t>
  </si>
  <si>
    <t>Programa construcción de centro comercial 3 ríos y feria indígena</t>
  </si>
  <si>
    <t>Estudio del Centro Comercial Tres Ríos realizado y estudio elaborado de la Feria Indígena, actualmente se ejecuta la construcción de la Fería Indígena en el mismo lugar</t>
  </si>
  <si>
    <t>PDyOT actualizado para gestión de Alcaldía 2014-2019</t>
  </si>
  <si>
    <t>En el año 2015 se ha aprobado la actualización del Plan de Desarrollo y Ordenamiento Territorial 2014-2019</t>
  </si>
  <si>
    <t>Diseñar e impulsar el sistema de movilidad cantonal</t>
  </si>
  <si>
    <t>Plan de movilidad cantonal implementado al 2 año de gestión</t>
  </si>
  <si>
    <t>El plan de movilidad se ha realizado</t>
  </si>
  <si>
    <t>TRANSITO Y TRANSPORTE TERRESTRE</t>
  </si>
  <si>
    <t>Asumir las competencias de tránsito de acuerdo al modelo de gestión correspondiente  (Planificación, regulación y control del tránsito, transporte y seguridad vial) y coordinar con el organismo competente la semaforización y señalización de vías, avenidas y calles</t>
  </si>
  <si>
    <t>Acreditación de la ANT al GAD como titular de la competencia al 2 año de gestión Ordenanza que planifique y regule el tránsito, transporte terrestre y seguridad vial en el cantón</t>
  </si>
  <si>
    <t>El año 2015 la Mancomunidad es aprobada. Y desde el año 2014 funciona el Departamento de Transito, que fue aprobado mediante ordenanza y también la competencia fue aprobada ante el Consejo Nacional de Competencias en el año 2015.</t>
  </si>
  <si>
    <t>Apoyar al fortalecimiento el sistema de transporte público (carriles exclusivo, incentivos tributarios) así como la implementación de políticas de movilidad alternativa: ciclo vías, ecorutas, entre otras</t>
  </si>
  <si>
    <t xml:space="preserve">Programa de apoyo al transporte público y regulación del transporte privado implementándose al segundo año de gestión </t>
  </si>
  <si>
    <t>Se aplican políticas públicas determinadas en el plan de movilidad</t>
  </si>
  <si>
    <t>Establecer política cantonal de educación vial en el cantón</t>
  </si>
  <si>
    <t>Campaña cantonal de educación vial implementándose al culminar el primer año de gestión hasta culminar el último año de gestión</t>
  </si>
  <si>
    <t>La política cantonal de educación vial está establecida en el plan de movilidad. Adicionalmente se han realizado ferias inclusivas de seguridad vial y capacitación de seguridad vial y buen servicio y atención al cliente a los transportistas de las cooperativas de transporte público del cantón.</t>
  </si>
  <si>
    <t>Al menos el 50% de la cobertura de la ciudad (área consolidada) con alcantarillado pluvial, adoquinado, bordillos y aceras para el último años de gestión</t>
  </si>
  <si>
    <t>Se ha adoquinado en los barrios 28 de Marzo, 27 de Octubre, La Florida y Paraíso Amazónico, construido aceras y bordillos en los barrios Santa Rosa, 20 de Mayo, 27 de Octubre, La Florida y Paraíso Amazónico. En estos barrios se ha extendido el alcantarillado fluvial.</t>
  </si>
  <si>
    <t>OBRAS PUBLICAS</t>
  </si>
  <si>
    <t xml:space="preserve">Gestionar ante el CNEL la ampliación de la cobertura de la red eléctrica en los sectores urbanos y rurales, mediante la realización de estudios y proyectos, con énfasis en las energías renovables </t>
  </si>
  <si>
    <t>Plan de gestión elaborado junto con CNEL al primer año de gestión y dado seguimiento hasta terminar el último año de gestión</t>
  </si>
  <si>
    <t>Se ha apoyado la gestión de 25 proyectos eléctricos  de comunidades, sectores e instituciones públicas como: Asociación Unidos Venceremos;  Centro Poblado La Cayana; Cuerpo de Bomberos X1; Comunidad Puerto Colon; Comunidad Charapa,  Junta  parroquial La Belleza, Comunidad Altamira, Taller municipal; Comunidad Alto Manduro; ECU 911; Comunidad Asunción; Comunidad La Victoria; Sistema de Agua El Edén; Sistema de Agua Los Reyes; Sector El Mirador; Comunidad 12 de Octubre; Comunidad 8 de Mayo; Av. Pedro Tufiño del  Barrio Rio Coca; Zoológico Municipal; Subcentro de Salud Sarentza; Feria Indígena; Centro De Hemodiálisis Francisco de Orellana; Comunidad El Porvenir; Relleno Sanitario Municipal; Sistema de Agua Rio Coca</t>
  </si>
  <si>
    <t>Continuar con la construcción del nuevo cementerio en base a los recursos disponibles en la municipalidad</t>
  </si>
  <si>
    <t>Cementerio construido al culminar el cuatro año de gestión</t>
  </si>
  <si>
    <t>Se ha construido dos hectáreas del cementerio, existe el diseño de 2 etapas más y se cuenta con una superficie de 15 has del cementerio en el barrio Flor de Oriente</t>
  </si>
  <si>
    <t xml:space="preserve">Plan actualizado al culminar el primer año de gestión y en proceso de implementación hasta culminar el último año de gestión. </t>
  </si>
  <si>
    <t>Existe estudio de la 3era etapa del Malecón del río Napo y se terminó de construir la 2 etapa del malecón. También se cuenta con un estudio sobre el área verde de la ciudad en convenio con la UDLA.</t>
  </si>
  <si>
    <t xml:space="preserve">Gestión realizada para proceso de implementación hasta culminar el último año de gestión. </t>
  </si>
  <si>
    <t>Para realizar la regeneración Urbana de la Av.9 de octubre se contrató los estudios, quien tiene 3.7 km  en  ambos lados de la vía, y se ha construido 1km  de aceras ornamentales y bordillos en la Calle Napo  desde  la Calle José Feliciano hasta la calle Sergio Sáenz</t>
  </si>
  <si>
    <t xml:space="preserve">Gestión realizada para proceso de construcción hasta culminar el último año de gestión. </t>
  </si>
  <si>
    <t>Se ha realizado estudios de Centro Comercial Popular 3 Ríos y de la Feria Indígena. Se ha empezado la construcción de la feria indígena y se ha hecho el mantenimiento y mejoramiento del Mercado Virgen Cisne. Adicionalmente la Dirección de Justicia, Vigilancia y Policía tiene 32 puntos de vigilancia y control para la regulación del comercio informal.</t>
  </si>
  <si>
    <t>Elaborar e implementar plan de vialidad urbano en la ciudad</t>
  </si>
  <si>
    <t xml:space="preserve">Plan aprobado al culminar el primer año e implementada a partir del segundo año de gestión municipal </t>
  </si>
  <si>
    <t>Anualmente se elabora un plan de vialidad urbana y de intervención en cada barrio de la ciudad de Puerto Francisco de Orellana y se establece un plan de trabajo para cada barrio de la ciudad</t>
  </si>
  <si>
    <t>Elaborar e implementar plan de vialidad en las cabeceras parroquiales del cantón</t>
  </si>
  <si>
    <t xml:space="preserve">Plan de intervención vial aprobado al culminar el primer año e implementada a partir del segundo año de gestión municipal </t>
  </si>
  <si>
    <t>Anualmente se elabora un plan de vialidad urbana de cada una de las cabeceras parroquiales</t>
  </si>
  <si>
    <t>Normativa municipal implementada para las construcciones públicas y privadas al culminar el segundo año de gestión</t>
  </si>
  <si>
    <t>Existe en la ordenanza en proyecto y ha sido discutida en primera instancia. Desde el año 2015 es COCAPRODE el encargado de realizar la ordenanza</t>
  </si>
  <si>
    <t>Fortalecer las capacidades institucionales del GAD Municipal para garantizar servicios a la ciudadanía con eficacia y eficiencia mejorando la sistematización, el acceso y la transparencia de la información</t>
  </si>
  <si>
    <t xml:space="preserve">Mantener y aplicar de forma efectiva el Plan de capacitación y plan de optimización de talento humano, con el fin de tener personal motivado, capaz de realizar realizar sus actividades con eficiencia y eficacia. </t>
  </si>
  <si>
    <t>PERSONAL CAPACITADO EN DIFERENTES TEMAS CUMPLIENDO CON EL PROGRAMMA DE CAPACITACIÓN , MEJORANDO LAS HABILIDADES Y DESTREZAS DEL PERSONAL EN SUS ACTIVIDADES LABORALES,  Y GENERANDO OPTIMIZACIÓN DEL TALENTO HUMANO EN DIFERENTES AREAS DE TRABAJO.
1.  Riesgos ergonómicos; lumbalgia; hernia de disco; tendinitis 
2.- Riesgos químicos, biológicos; Prevención de Gastroenteritis bacteria aguda 3.- Difusión del reglamento de seguridad; Reglamento interno de trabajo y política de seguridad de GADMFO / Código de trabajo, LOSEP, Resolución 513-IESS 
4.- Herramientas para prevención de accidentes de trabajo enfermedades profesionales; Prevención de Infecciones Urinarias 
5.- Prevención de Infecciones GEBH
 6.- Uso y mantenimiento de elementos de protección personal (EPP); (Tipo de riesgos físicos, mecánico, químico, ergonómico, biológico, Psicosocial)
7.- Riesgos Psicosociales causas y consecuencias-violencia familiar; Prevención al uso y consumo de drogas 
8.-Brigadas de emergencias; Primeros auxilios; Evacuación; Simulacros de evacuación; Difusión de reglamentos de seguridad; Reglamento interno de trabajo y políticas de seguridad de GADMFO; Códice de trabajo, LOSEP; Resolución 513 - IESS. 
9.-Atención al usuario Lenguaje positivo y buen trato 
10 .-ArcGIS 11.-Formulación y gestión de proyectos de desarrollo con enfoque de marco lógico 
12.-Enfermedades tropicales faringe amigdalitis, branguitis y gripe 
13.-Impuesto al valor agregado IVA, naturales obligados a llevar contabilidad y jurídico</t>
  </si>
  <si>
    <t>TALENTO HUMANO</t>
  </si>
  <si>
    <t>Optimizar el talento humano para garantizar eficiencia</t>
  </si>
  <si>
    <t>Proyecto de mejoramiento en el control de asistencia de personal  del GADMFO</t>
  </si>
  <si>
    <t xml:space="preserve">Disminución del ausentismo </t>
  </si>
  <si>
    <t>Mantener y mejorar el Sistema de Gestión de Seguridad Industrial y Salud en el Trabajo del GAD Municipal.</t>
  </si>
  <si>
    <t>Proyecto de mantener y mejorar progresivamente el Sistema de Gestión de Seguridad Industrial y Salud Ocupacional, a fin evitar y minimizar accidentes de trabajo y enfermedades profesionales en los servidores mediante el cumplimiento legal y la implantación de acciones preventivas y correctivas, garantizando así su bienestar e integridad física y mental en el puesto de trabajo.</t>
  </si>
  <si>
    <t>Reducción de incidentes, accidentes de trabajo y enfermedades profesionales. 
Capacitación al 80% de los servidores de los riesgos presentes en sus puestos de trabajo y su prevención.
Motivación de una cultura de prevención y seguridad en el trabajo en los servidores municipales.
Conocimiento del servidor de sus obligaciones y responsabilidades en materia de Seguridad Y Salud en el Trabajo.
Implementación del dispensario médico de la municipalidad y atención medica laboral.
Implementación de acciones preventivas y correctivas en diferentes actividades que desarrolla la municipalidad.
Actualización del reglamento de Seguridad e Higiene en el Trabajo y su aprobación en el Ministerio.
Elaboración de procedimientos de investigación de accidentes de trabajo y enfermedades profesionales.
Elaboración del plan de emergencias y autoprotección. 
Adquisición de equipos de protección personal (EPP) y ropa de trabajo para todo el personal.</t>
  </si>
  <si>
    <r>
      <t>Implementará medidas de control para  los valores recaudados y los títulos de crédito en custodia de los Recaudadores, como mecanismos de control automático, secuencia numérica de los títulos de crédito;  y, sobre la cantidad de comprobantes entregados y seguridades fís</t>
    </r>
    <r>
      <rPr>
        <sz val="11"/>
        <color rgb="FF232323"/>
        <rFont val="Arial"/>
        <family val="2"/>
      </rPr>
      <t>i</t>
    </r>
    <r>
      <rPr>
        <sz val="11"/>
        <color rgb="FF020202"/>
        <rFont val="Arial"/>
        <family val="2"/>
      </rPr>
      <t>cas de las instalaciones, lo que permitirá el control de las transacciones realizadas y determinar que los documentos físicos emitidos corresponden a los valores recaudados</t>
    </r>
  </si>
  <si>
    <t>Dispondrá y supervisará que la Jefa de Recaudación efectúe en forma periódica, constataciones físicas a los títulos de crédito, para verificar el uso de la secuencia numérica y la recaudación; y en caso de existir faltantes, solicitará la anulación y notificará a las demás direcciones municipales, a fin evitar que se sigan presentando y utilizando en la prestación de los servicios que brinda la entidad</t>
  </si>
  <si>
    <t>Dispondrá y supervisará que los Recaudadores custodien los títulos de crédito en blanco que les fueran entregados a su cargo; y, cuando existan faltantes, informarán oportunamente a la Jefa de Recaudaciones, a fin de evitar su mal uso</t>
  </si>
  <si>
    <t>Dispondrá y supervisará que el Administrador del Camal Municipal establezca controles internos, para la recepción de los títulos de crédito previo al servicio de faenamiento, verificando que cuenten con sellos y firmas de responsabilidad que evidencien el pago; y, que correspondan a los formatos "original -  cliente".</t>
  </si>
  <si>
    <t>Dispondrá y supervisara a la Directora de Gestión Financiera y a los Jefes de las Direcciones relacionadas con la emisión, notificación y recaudación de los títulos de créditos, realizar las gestiones de cobro de estos títulos, a fin de que la entidad recupere los valores pendientes por este concepto.</t>
  </si>
  <si>
    <t>Emitirá oportunamente lo títulos de crédito una vez recibidos lo pedidos emisión de la Dirección de Planificación o de otras Direcciones de la Municipalidad por los servicios prestados; y, supervisara la impresión y cobro en el área de recaudación, cumpliendo con las formalidades establecidas en la normativa vigente</t>
  </si>
  <si>
    <t>Implementará controles internos que permiten verificar la emisión y cobro por parte de la dirección Financiera de los títulos de créditos de los valores  generados por el fraccionamiento predial, previo a la autorización de trámite de fraccionamiento predial por parte de la máxima autoridad</t>
  </si>
  <si>
    <t>Dispondra y supervisará que los ervidores responsables de la ejecucion de las polizas de fidelidad, cunado se realicen eventoso actos comtemplados las condiciones particulares de la poliza, imputables a servidores afianzados, respecto a dinero o bienes  de la entidad, presenten oportunamente los reclamos a la Aseguradora</t>
  </si>
  <si>
    <t>Dispondra y supervisará que la Directora de  Gestion Financiera, cuando se presenten eventos o actos comtemplados en las coberturas de la polizas,imputables a los servidores, cuantifique la perdida e informe oportunamente para iniciar el preceso de reclamo, a fin de recuperar los recursos economicos de la entidad.</t>
  </si>
  <si>
    <t>DR8-DPO-GADMFO-AI-0009-2018</t>
  </si>
  <si>
    <t>Previo a la autorizacion de bienes y servicios por el mecanismo de infima cuantia, supervisará y dejará constancia documental de que los bienes  y servicios no formaron parte del catálogo electronico; y , durante el transcurso del mes en el cual se realicen las contrataciones por infima cuantia, publicara las facturas  en la herramienta “Publicaciones de Infima cuantia” del portal de Compras Publicas, a fin de transparentar la informacion, que estará a la disposicion de los usuarios para verificacion y consulta</t>
  </si>
  <si>
    <t>Dispondrá y supervisará que el Jefe de la Unidad Municipal de Compras Públicas publique la información relevante generada en cada proceso de contratacion, a fin de transparentar la adquisicion de bienes y sevicios realizados por la entidad; y , verificarán que los administradores  de los contratos, a los cuales se asigne el usuario y contraseña, publiquen la documentación que les correspondan</t>
  </si>
  <si>
    <t>Dispondrá  y  Supervisará que la Directora de Desarrollo Humano conjuntamente con los Coordinadores de los proyectos  para los grupos de atención prioritaria efectuen los procesos de contratación  de forma oprotuna e identifiquen las necesidades, a fin de que las adquisiciones de bienes y servicios para programas y proyectos de grupos de atencion prioritaria, se realicen mediante los procedimientos de contratación establecidos en la normativa vigente</t>
  </si>
  <si>
    <t>Dispondrá y  Supervisará que la directora de Desarrollo Humano  conjuntamente con los Coordinadores  de los Proyectos para grupos  de atencion prioritarias, presenten los informes de cobertura de atencion , liquidación de proyectos y los planes de mejora, dentro de los plazos establecidos en los convenios interinstitucionales</t>
  </si>
  <si>
    <t>Dispondrá y Supervisará  que los Coordinadores de los Proyectos  para grupos de atención prioritaria, cumplan con las clausulas establecidas  en los convenios, referente a la presentacion de la documentación  de informes mensuales, de liquidación  y planes de mejora</t>
  </si>
  <si>
    <t>DR8-DPO-GADMFO-AI-0014-2018</t>
  </si>
  <si>
    <t xml:space="preserve">Dispondrá y Supervisará que los  servidores responsables de la aplicación de las recomendaciones  incumplidas las apliquen, para lo cual solicitará a los responsables informes trimestrales sobre su cumplimiento y tomará las acciones correctivas  que ameriten </t>
  </si>
  <si>
    <t>En conocimientos a los informes  de exámenes especiales aprobados y emitidos por la Contraloria General del Estado y la Unidad de Auditoria Interna  del Gobierno Autónomo Descentralizado Municipal Francisco de Orellana, cumplirá y supervisará que los servidores resonponsables apliquen , las recomendaciones formuladas, cuyo proceso de implementacion evaluará de forma periódica, con el fin de que se adopten las medidas correctivas para fortalecer y mejorar el sistema de control interno de la entidad</t>
  </si>
  <si>
    <t>Dispondrá y Vigilará que los Directores Departamentales y los Jefes de Areas mantengan  en sus unidades,  un expediente con las recomendaciones de los informes  de auditorias aprobados y su implementacion, para efectos de control posterior del orgánico de control, documentación que ademas incluirá, las actas de entrega recepción  de archivos cuando exista designación  de nuevos servidores, con la finalidad  de que estas las apliquen  y gestiones el cumplimiento de las mismas para superar las deficiencias existentes</t>
  </si>
  <si>
    <t>Cuando se cumplan las condiciones necesarias  para que se implanten las recomendaciones consideradas inaplicables  en este informe, dispondrá y supervisará  que los servidores a los cuales se encuentran  dirigidas, las cumplan para mejorar y fortalecer  el sistema del control institucional</t>
  </si>
  <si>
    <t>DNA5-0040-2018</t>
  </si>
  <si>
    <t xml:space="preserve">Previo al inicio de los procesos de contratación de obras, dispondrá a los Directores de las Areas  requirentes, cuentan con los estudios y diseños completos, definitivos y actualizados, con la finalidad de que la  ejecución de los proyectos, se realice de acuerdo a los plazos, programas y planes previstos </t>
  </si>
  <si>
    <t>Dispondrá a los administradores  de los contratos de consultoría que previo a las aprobación de las planillas  de avance o liquidación de los trabajos contratados exijan a los consultores  la presentación de los justificativos  de cada uno de los costos del valor contrato, asi como el detalle de la participación  de personal técnico y de apoyo comprometido en la oferta negociada</t>
  </si>
  <si>
    <t>Dispondrá a la Tesorera y Directora Financiera, que antes de realizar los pagos  de los contratos de consultoría, verifiquen que las planillas tengan toda la documentación o respalde o justiquen la presentación del servcio</t>
  </si>
  <si>
    <t>Dispondrá y supervisará a los servidores encargados de la calificación técnica, económica y legal de los procesos de contratación  de consultorías, procedan a evaluar y de ser el caso efectuen  la negociación  de la oferta económica, diferenciando en los costos  de las consultorías, los componentes y costos que corresponden ser reconocidos a las  personas naturales respecto a las jurídicas</t>
  </si>
  <si>
    <t>Dispondrá al jefe de Unidad técnica de Contratación Pública, que, en la fase de ejecución y liquidación, tan pronto se genere la información calificada como relevante, se publique en el portal de compras públicas lo que permitirá conocer los resultados obtenidos en los estudios, así actualizar en forma progresiva y permanente el estado de los procesos, a fin de transparentar en proceso de contratación</t>
  </si>
  <si>
    <t>https://www.compraspublicas.gob.ec/ProcesoContratacion/compras/PC/buscarProceso.cpe?trx=50007</t>
  </si>
  <si>
    <t>No</t>
  </si>
  <si>
    <t>Datos CP</t>
  </si>
  <si>
    <t>Higiene y Servicios Públicos</t>
  </si>
  <si>
    <t>1 sistema  ECU</t>
  </si>
  <si>
    <t>1 Servicio CBFO</t>
  </si>
  <si>
    <t>1 diseño</t>
  </si>
  <si>
    <t>1 construcción feria</t>
  </si>
  <si>
    <t>1 inventario actualizado</t>
  </si>
  <si>
    <t>1 campaña</t>
  </si>
  <si>
    <t>1 certificación DV</t>
  </si>
  <si>
    <t>1 catastro turístico</t>
  </si>
  <si>
    <t>1 centro mantenido</t>
  </si>
  <si>
    <t>1 catastro actualizado</t>
  </si>
  <si>
    <t>1 actualizacion</t>
  </si>
  <si>
    <t>2 (NC, GL)</t>
  </si>
  <si>
    <t>1 estudio</t>
  </si>
  <si>
    <t>1 mapa actualizado</t>
  </si>
  <si>
    <t>1,5 has</t>
  </si>
  <si>
    <t>1 plan</t>
  </si>
  <si>
    <t>1 sistema  municipal</t>
  </si>
  <si>
    <t>1 plan provisión</t>
  </si>
  <si>
    <t>1 pagina web actualizada</t>
  </si>
  <si>
    <t>Construcción de la celda No. 4 del Nuevo Relleno Sanitario.</t>
  </si>
  <si>
    <t>DESARROLLO HUMANO</t>
  </si>
  <si>
    <t>COOPERACION INTERNACIONAL Y PROYECTOS}</t>
  </si>
  <si>
    <t>GESTION DE RIESGOS</t>
  </si>
  <si>
    <t>GESTION DE AGUA POTABLE Y ALCANTARILLADO</t>
  </si>
  <si>
    <t>GESTION DE SERVICIOS PÚBLICOS</t>
  </si>
  <si>
    <t>SANEAMIENTO Y GESTION AMBIENTAL Y MEDIO AMBIENTE</t>
  </si>
  <si>
    <t>DESARROLLO ECONOMICO PRODUCTIVO</t>
  </si>
  <si>
    <t>TRANSPORTE</t>
  </si>
  <si>
    <t>GESTION DE OBRAS PÚBLICAS</t>
  </si>
  <si>
    <t>ALCALDÍA, SEC.GRAL, CONCEJALES, AUDITORIA</t>
  </si>
  <si>
    <t>PROCURADURIA SINDICA</t>
  </si>
  <si>
    <t>COMUNICACIÓN</t>
  </si>
  <si>
    <t>ADMINISTRATIVO</t>
  </si>
  <si>
    <t>ADMINISTRACION FINANCIERA</t>
  </si>
  <si>
    <t>JUSTICIA POLICIA Y VIGILANCIA</t>
  </si>
  <si>
    <t>FASE 1: Planificación y facilitación del proceso desde la</t>
  </si>
  <si>
    <t>1. La Ciudadanía / Asamblea Local Ciudadana presentó la lista de temas sobre los que desea ser informada.</t>
  </si>
  <si>
    <t>Asamblea Ciudadana</t>
  </si>
  <si>
    <t>El día 08 de enero la Asamblea Cantonal del Sistema de Participación presenta la solicitud de rendición de cuentas a Alcaldía. La última semana de enero se presenta la solicitud de temas y preguntas a la Alcaldía, conjuntamente otros colectivos ciudadanos lo realizan para las entidades adscritas y empresas públicas municipales.</t>
  </si>
  <si>
    <t>2. La instancia de participación del territorio/ GAD creó el equipo técnico mixto y paritario (ciudadanos y autoridades/técnicos del GAD) que se encargará de organizar y facilitar el proceso.</t>
  </si>
  <si>
    <t>EN ASAMBLEA CANTONAL SE HA CREADO EQUIPO TÉCNICO Y MIXTO, CON 14 PERSONAS, 7 TÉCNICOS DEL GADMFO Y 7 CIUDADANOS.</t>
  </si>
  <si>
    <t>Adjuntar el Acta de constitución del Equipo</t>
  </si>
  <si>
    <t>El día 31 de enero se hace convocatoria de Asamblea Cantonal del Sistema de Participación, para elegir: Equipo Coordinador de la Asamblea Cantonal, quienes dirigiran la Asamblea y Equipo Técnico Mixto (Técnico-Evaluación INstitucional y Ciudadano)</t>
  </si>
  <si>
    <t>3. El equipo técnico mixto y paritario (ciudadanos y autoridades/técnicos del GAD) conformó dos subcomisiones para la implementación del proceso: una liderada por el GAD y una liderada por la ciudadanía / Asamblea Ciudadana.</t>
  </si>
  <si>
    <t>LAS SUBCOMISIONES ESTÁN INTEGRADAS POR 7 PERSONAS. EL EQUIPO TÉCNICO LIDERADO POR EL GADMFO, ESTA INTEGRADA POR 4 TÉCNICOS Y 3 CIUDADANOS. EL EQUIPO LIDERADO POR LA CIUDADANÍA, ESTÁ INTEGRADO POR 4 CIUDADANOS Y 3 TÉCNICOS.</t>
  </si>
  <si>
    <t>Adjuntar el Acta de integración de las dos subcomisiones</t>
  </si>
  <si>
    <t>El día 31 de enero se eligen los equipos técnicos mixtos y paritarios. El equipo técnico del GAD y el equipo técnico ciudadano</t>
  </si>
  <si>
    <t>Fase 2: Evaluación de la gestión y redacción del informe de la institución</t>
  </si>
  <si>
    <t>1. La Comisión conformada por el Equipo Técnico Mixto liderada por el GAD realizó  la evaluación de la gestión institucional.</t>
  </si>
  <si>
    <t>Durante 4 semanas se realiza la evaluación institucional en tres fases. La primera mediante exposición de cada departamento del GAD Municipal Francisco de Orellana. La segunda exposiciones personas jurídicas creadas mediante acto normativo municipal (entidades adscritas y empresas municipales). La tercera mediante visita a las obras, programas y proyectos elegidos por los ciudadanos para verificar la realización de las mismas, en el cantón, tanto para el GADMFO, como para las entidades adscritas y empresas públicas</t>
  </si>
  <si>
    <t>Las dos últimas semanas del mes de febrero y la primera del mes de marzo se realiza esta actividad, además los ciudadanos recorren las obras realizadas.</t>
  </si>
  <si>
    <t>2. La comisión liderada por el GAD  redactó el informe para la ciudadanía, en el cual respondió las demandas de la ciudadanía y mostró avances para disminuir brechas de desigualdad y otras dirigidas a grupos de atención prioritaria.</t>
  </si>
  <si>
    <t>La Comisión ha realizado dos informes. El primero sobre el formulario establecido por el CPCCS. El segundo para la ciudadanía, que fue entregado en diferentes instancias de participación. La reducción de brechas de desigualdad y pobreza, las hizo a través de la ampliación de los servicios públicos municipales, como son el alcantarillado sanitario en la zona urbana y agua potable y letrinas en la zona rural. También ha realizado proyectos para las personas de los grupos de atención prioritaria</t>
  </si>
  <si>
    <t>Adjuntar el Informe que se presentó a la ciudadanía</t>
  </si>
  <si>
    <t>La comisión ciudadana visitó y conoció los principales proyectos de reducción de desigualdad y pobreza y los proyectos de los grupos de atención prioritaria, propios del Municipio y en convenio con el MIES. La comisión técnica de la ciudadanía redacta el informe sobre la rendición de cuentas 2017</t>
  </si>
  <si>
    <t>Lo realizó de acuerdo a lo establecido por el CPCCS y cada departamento del GADMFO rindió su informe, así como cada persona jurídica creada bajo acto normativo (entidades adscritas y empresas públicas), durante dos semanas</t>
  </si>
  <si>
    <t>Se publico informe en página web municipal desde el mes de marzo del presente año</t>
  </si>
  <si>
    <t>3. Tanto el informe de Rendición de Cuentas para el CPCCS  (formulario), como el informe de Rendición de Cuentas para la ciudadanía fueron aprobados por la autoridad del GAD.</t>
  </si>
  <si>
    <t>Mediante Resolución Administrativa No. 072-AGADMFO-2018 de la Alcaldesa Abg. Anita Carolina Rivas Párraga, del 12 de marzo de 2018. Apruebas los informes de rendición de cuentas del GAD Municipal Francisco de Orellana y las personas jurídicas creadas bajo acto normativo, estas son: Registro de Propiedad de Orellana, Consejo de Protección de Derechos de Orellana, Cuerpo de Bomberos de Francisco de Orellana, Museo Arqueológico y Centro Cultural Orellana EP y Terminal Terrestre y Comunicación Social Coca EP.</t>
  </si>
  <si>
    <t>4. El GAD envió el informe de Rendición de Cuentas institucional a la Instancia de Participación y a la Asamblea Ciudadana Local.</t>
  </si>
  <si>
    <t>15 días antes para la reunión de entidades Adscritas y Empresas Públicas Municipales, 6 de marzo. Y 15 días antes para la Audiencia pública del GADMFO, 12 de marzo.</t>
  </si>
  <si>
    <t>Se envió mediante oficio circular No. 174-AGADMFO-AR-2018, del 06 de marzo del 2018 y oficio circular No. 175-AGADMFO-AR-2018, del 012 de marzo del 2018 .  Primero al Equipo Coordinador de la Asamblea Cantonal, el mismo día. Segundo a la Delegada Ciudadana ante el Consejo de Planificación Cantonal, el mismo día. Y finalmente, al presidente de la Asamblea Local Ciudadana de Francisco de Orellana, Sr. Bolívar Zambrano, el día 29 de mayo del presente año, y la misma que fue remitida en Oficio No. 015-GADMFO-PYD-GF-2018 al CPCCS Delegación Orellana, dirigida por el Abogado Wilson Aguinda, con fecha 20 de marzo del 2018</t>
  </si>
  <si>
    <t>FASE 3: Evaluación ciudadana del informe institucional.</t>
  </si>
  <si>
    <t>Listado de opciones de medios: Pag. Web, radio, prensa, tv, redes sociales, carteleras, impresos, otro</t>
  </si>
  <si>
    <t>Se emitie el informe mediante Canal y Radio Yasuní, redes sociales</t>
  </si>
  <si>
    <t>Registro de Propiedad de Orellana, Consejo de Protección de Derechos de Orellana, Cuerpo de Bomberos de Francisco de Orellana, Museo Arqueológico y Centro Cultural Orellana EP y Terminal Terrestre y Comunicación Social Coca EP, difundieron el informe mediante Audiencia Pública en el Auditorio del MACCO, el día 23 de marzo del 2018 y día 28 de marzo del 2018</t>
  </si>
  <si>
    <t>2. El GAD invitó a la deliberación pública y evaluación ciudadana del informe de rendición de cuentas a los actores sociales del Mapeo de Actores que entregó la Asamblea Ciudadana Local.</t>
  </si>
  <si>
    <t xml:space="preserve">En reuniones del Equipo Mixto de la Ciudadanía, se escoge a los los actores, el lugar y el sitio donde se realizó la Deliberación Pública. Se efectuó una invitación firmada por el Coordinador del Equipo Coordinador de la Asamblea Cantonal y la Alcaldesa. </t>
  </si>
  <si>
    <t>Se invita a todos los actores que componen la Asamblea Cantonal de Sistema de Participación Ciudadana.</t>
  </si>
  <si>
    <t>La deliberación pública fue programada y realizada la Agenda por el Equipo Coordinador de la Asamblea Cantonal. Se hizo a través de exposiciones del Equipo Coordinador. Presidente de la Asamblea Ciudadana sobre la informe de Rendición del Cuentas 2017 del GADMFO, Informe de Rendición de Cuentas GAD Municipal Francisco de Orellana 2017 expuesto por la Abg. Anita Rivas P., Alcaldesa del cantón, y el informe de las personas jurídicas creadas mediante acto normativo. Finalmente se trabajo en grupos por sistemas y se acogieron las sugerencias establecidas por los ciudadanos del cantón.</t>
  </si>
  <si>
    <t>Acta de la Asamblea Cantonal de Rendición de Cuentas 2017, del 23 y 28 de marzo de 2018, realizada en el Auditorio del GAD Municipal Francisco de Orellana</t>
  </si>
  <si>
    <t>4 horas por cada reunión</t>
  </si>
  <si>
    <t xml:space="preserve">La exposición estuvo a cargo del Sr. Bolívar Zambrano, Presidente Equipo </t>
  </si>
  <si>
    <t>Presenta el Informe de Rendición de Cuentas y expone los avances sobre las nueve preguntas planteadas.</t>
  </si>
  <si>
    <t>6. En la deliberación pública de rendición de cuentas,  la máxima autoridad del GAD respondió las demandas ciudadanas ?</t>
  </si>
  <si>
    <t>Contesta todas las nueve preguntas realizadas por la Asamblea Local Ciudadana y los avances de las mismas.</t>
  </si>
  <si>
    <t>Si. Lo hizo en las Audiencias públicas del día 23 y 28 de marzo del presente año</t>
  </si>
  <si>
    <t>7. En la deliberación pública de rendición de cuentas se realizaron mesas de trabajo o comisiones para que los ciudadanos y ciudadanas debatan  y elaboren las recomendaciones para mejorar la gestión del GAD</t>
  </si>
  <si>
    <t>Se realizaron mesas de 5 sistemas: Biofísico, Sociocultural, Asentamiento Humanos, Movilidad y Conectividad y Gestión y Territorio. Cada mesa presento los principales logros, sugerencias y recomendaciones para que el GADMFO y las personas jurídicas creadas bajo acto normativo mejoren</t>
  </si>
  <si>
    <t>Se lo hizo mediante información de cada participante y principalmente las presentadas por las mesas. Además se recogió las sugerencias realizadas por los equipos mixtos de trabajo técnico y ciudadanía</t>
  </si>
  <si>
    <t>Las sugerencias son parte de las actas de los días 23 y 28 de marzo del presente año</t>
  </si>
  <si>
    <t>9. Los representantes ciudadanos / Asamblea ciudadana firmaron el acta en la que se recogió las sugerencias ciudadanas que se presentaron en la Plenaria.</t>
  </si>
  <si>
    <t>Los ciudadanos de los equipos mixtos firman el acta para el GADMFO y las personas jurídicas creadas bajo acto normativo</t>
  </si>
  <si>
    <t>FASE 4: Incorporación de la opinión ciudadana, retroalimentación y seguimiento.</t>
  </si>
  <si>
    <t>EL PLAN DE SUGERENCIAS SE HA ELABORADO EN DOS FASES: 1. ELABORACIÓN DEL DOCUMENTO INSTITUCIONAL, DONDE SE RECOGE SUGERENCIAS DE LOS CIUDADANOS QUE INTEGRABAN EL EQUIPO TÉCNICO. 2. LAS SUGERENCIAS QUE SE ESTABLECIERON EN LA DELIBERACIÓN PÚBLICA DE RENDICIÓN DE CUENTAS 2017</t>
  </si>
  <si>
    <t>Adjunte el Plan de trabajo de las</t>
  </si>
  <si>
    <t>Plan de trabajo entregado al Equipo de la Asamblea Cantonal</t>
  </si>
  <si>
    <t>Lista DESPLEGABLE PARA SELECCIONAR VARIAS: la Asamblea Ciudadana, Ciudadanos del Consejo de Planificación y/o Ciudadanos de la Instancia de Participación o los ciudadanos desde la convocatoria directa del GAD</t>
  </si>
  <si>
    <t>Plan de trabajo entregado al Equipo de la Asamblea Cantonal, Consejo de Planificación Local, colectivos de participación de empresas públicas y entidades adscritas y al CPCCS</t>
  </si>
  <si>
    <t>Se ha incrementado e instalado nuevos medidores de agua, hasta llegar a la cobertura de 12190 medidores. En los 26 barrios urbanos y en las parroquias de Inés Arango, Taracoa, La Belleza, Dayuma, García Moreno, El Dorado, San José de Guayusa y Nuevo Paraíso</t>
  </si>
  <si>
    <t>El proyecto ya fue realizado en el año 2017. Es el estudio del proyecto Regional de Agua Potable de los cantones Francisco de Orellana, Loreto y Joya de los Sachas</t>
  </si>
  <si>
    <t>Se ha ejecutado y esta en funcionamiento el Proyecto del Plan Maestro de Alcantarillado Sanitario. Se ha instalado redes sanitarias, cajas terciarias, pozos, estaciones de bombeo y la planta de tratamiento de aguas residuales. Al servicio de 26 barrios urbanos</t>
  </si>
  <si>
    <t>Se ha realizado 10 estudios integrales de las parroquias La Belleza, Dayuma, El Dorado, García Moreno, San José de Guayusa, Alejandro Labaka, Taracoa, Nuevo Paraíso, San Luis de Armenia e Inés Arango</t>
  </si>
  <si>
    <t>Se ha construido y están en funcionamiento las unidades básicas en las siguientes comunidades rurales: San Isidro 10, San Pedro 11  Inés Arango 144 (Huancavilca, Neoneno, Juwa, Kunku y Kunkuki), Bonaza 10 Alma lojana 3, Leones 12 Caspisapa 8</t>
  </si>
  <si>
    <t xml:space="preserve">Se ha construido 10 unidades básicas de saneamiento en la comunidad San Isidro de la parroquia Dayuma, que beneficia a 10 familias </t>
  </si>
  <si>
    <t>Inspecciones de control y seguridad para trámites de patentes y usos de suelo de los locales del Canton</t>
  </si>
  <si>
    <t>EN LA DIRECCIÓN DE COMUNICACIÓN E IMAGEN CORPORATIVA DEL GOBIERNO AUTÓNOMO DESCENTRALIZADO MUNICIPAL FRANCISCO DE ORELLANA SE HAN GENERADO 11 PRODUCTOS COMUNICACIONALES CON EL OBJETIVO DE COMUNICAR, PROMOCIONAR Y DIFUNDIR DE MANERA ÁGIL Y OPORTUNA LA GESTIÓN MUNICIPAL EN BENFICIO DE LA POBLACIÓN DEL CANTÓN Y FOMENTAR LA PARTICIPACIÓN DE LA CIUDADANÍA EN LAS ACTIVIDADES DE LA INSTITUCIÓN. LOS PRODUCTOS COMUNICACIONALES  SON LOS SIGUIENTES:
1. DIFUSIÓN DE NOTICIAS DIARIAS
2. NOTICIERO INSTITUCIONAL "EL COCA EN DESARROLLO"
3. INFORMATIVO PLUS
4. PUBLICIDAD AUDIOVISUAL (SPOTS, CUÑAS, PERIFONEOS)
5. GESTIÓN DE REDES SOCIALES
6. PERIÓDICO INSTITUCIONAL "GACETA MUNICIPAL"
7. ESPACIO INFORMATIVO "ALCALDÍA INFORMA"
8. LA NOTICIA INMEDIATA - RADIO
9. GESTIÓN ESTRATÉGICA DE COMUNICACIÓN EXTERNA (MANEJO ESTRATÉGICO PÁGINA WEB INSTITUCIONAL)
10. GESTIÓN ESTRATÉGICA DE COMUNICACIÓN INTERNA (PIEZAS GRÁFICAS: AFICHES, VALLAS, FLYERS)
11. GESTIÓN DE LA IMAGEN CORPORATIVA</t>
  </si>
  <si>
    <t>EL DESARROLLO DE LOS PRODUCTOS COMUNICACIONALES, DE DIFUSIÓN Y PROMOCIÓN MENCIONADOS PERMITIERON EL FORTALECIMIENTO DE LAS CAPACIDADES INSTITUCIONALES DEL GAD MUNICIPAL, PARA GARANTIZAR SERVICIOS A LA CIUDADANÍA CON EFICACIA Y EFICIENCIA, MEJORARON LA SISTEMATIZACIÓN, EL ACCESO Y LA TRANSPARENCIA DE LA INFORMACIÓN. A TRAVÉS DE LA POLÍTICA PÚBLICA QUE SE BASÓ EN PROMOVER UN SISTEMA DE GESTIÓN DE LA COMUNICACIÓN Y DIFUSIÓN PARA INFORMAR A LA CIUDADANÍA EN GENERAL SOBRE LOS PROYECTOS QUE REALIZÓ EL GAD MUNICIPAL FRANCISCO DE ORELLANA EN BENEFICIO DEL CANTÓN Y EL ESTADO.</t>
  </si>
  <si>
    <t>ACCESO PERMANENTE A  LA INFORMACIÓN DE LA GESTIÓN MUNICIPAL A TRAVÉS DE LA PÁGINA WEB DEL GADM.</t>
  </si>
  <si>
    <t>COMO PARTE DE LAS ACCIONES Y RESPONSABILIDADES DEL PLAN DE TRABAJO DE LA PRIMERA AUTORIDAD, SE ENCUENTRA LA DIFUSIÓN ÁGIL Y OPORTUNA DE LA INFORMACIÓN DE LA GESTIÓN DEL GOBIERNO MUNICIPAL FRANCISCO DE ORELLANA A TRAVÉS DEL ACCESO PERMANENTE A LA INFORMACIÓN MEDIANTE LA PÁGINA WEB INSTITUCIONAL. POR ESTA RAZÓN Y CON LA FINALIDAD DE CUMPLIR CON LA TAREA DE INFORMAR A LA POBLACIÓN EN GENERAL SOBRE LOS PROYECTOS QUE REALIZA EL GADMFO, SE DISEÑÓ LA PÁGINA WEB COMO UNA HERRAMIENTA DE COMUNICACIÓN ALTERNATIVA, BIDIRECCIONAL CON UN FORMATO DINÁMICO E INTERACTIVO, CON UNA APARIENCIA MUY SIMPLE: TEXTO DE IMPRENTA EN DOS COLORES (VERDE Y NEGRO). EL SITIO WEB INSTITUCIONAL DISPONE DE LOS SIGUIENTES MÓDULOS.
1. INICIO: LA PRIMERA PÁGINA QUE VISUALIZA QUIEN INGRESA A LA PÁGINA WEB DEL GAD MUNICIPAL FRANCISCO DE ORELLANA INCLUYE: BANNERS INFORMATIVOS, EL COCA EN DESARROLLO DONDE SE OBSERVAN TRES NOTICIAS DESTACADAS, GENERADAS POR LA INSTITUCIÓN Y UNA BREVE RESEÑA DE LAS EMPRESAS PÚBLICAS ADSCRITAS Y DEL COCA ZOO. DE IGUAL MANERA, SE PRESENTA EL AVANCE DE LAS OBRAS MÁS IMPORTANTES QUE SE ENCUENTRAN EN EJECUCIÓN POR LA ADMINISTRACIÓN MUNICIPAL Y LA SECCIÓN DE COMUNICADOS AL INSTANTE. FINALMENTE, AL PIE DE LA PÁGINA CONSTA UN MÓDULO EN CARRUSEL, EL CUAL SE ENLAZA A LAS EMPRESAS ADSCRITAS Y PUBLICIDAD DE LA MUNICIPALIDAD.
2. CANTÓN: QUE INCLUYE INFORMACIÓN REFERENTE A “DATOS”, “HISTORIA Y SÍMBOLOS PATRIOS” DE FRANCISCO DE ORELLANA. ADEMÁS, INCLUYE LA PESTAÑA “TURISMO LOCAL” QUE ENLAZA LA PÁGINA WEB HTTP://ORELLANATURISTICA.GOB.EC/.
3. MUNICIPIO: QUE CONTEMPLA LAS PESTAÑAS “NUESTRA INSTITUCIÓN” QUE INCLUYE LA FILOSOFÍA CORPORATIVA DE LA MUNICIPALIDAD, “SERVICIOS” EN LOS QUE SE DESPLIEGA INFORMACIÓN REFERENTE A “HORARIOS DE RECOLECCIÓN DE BASURA” Y DE LA “CALIDAD DE AGUA”; “REQUISITOS MUNICIPALES”, “DIRECTORES DEPARTAMENTALES”, “ORDENANZAS Y RESOLUCIONES”, “CONVOCATORIA SESIÓN DE CONCEJO”, “PDyOT 2014-2019”.
4. TRANSPARENCIA: EN ESTE ESPACIO SE ESTABLECE LOS DATOS REFERENTES A “LOTAIP 2016”, “LOTAIP 2017”,  “LOTAIP 2018”, “RENDICIÓN DE CUENTAS”, “PLAN ANUAL DE CONTRATACIÓN (PAC)” Y “GACETA MUNICIPAL”; UN ESPACIO EN EL CUAL LA CIUDADANÍA PUEDE CONOCER SOBRE DATOS ADMINISTRATIVOS, FINANCIEROS E INFORMACIÓN LEGAL COMO ORDENANZAS Y RESOLUCIONES  SEGÚN COMO LO DISPONE LA LOTAIP Y LA LEY DE COMUNICACIÓN VIGENTE EN LA REPÚBLICA DE ECUADOR.
5. SALA DE PRENSA: ES EL MÓDULO EN EL CUAL SE PUBLICAN NOTICIAS CONSIDERADAS COMO RELEVANTES PARA EL ACCIONAR DIARIO DE LA MUNICIPALIDAD. QUE INCLUYE LAS PESTAÑAS: NOTICIAS, NOTICIA DESTACADA, VIDEO INFORMATIVO 2016-2017, EL COCA ANTIGUO Y “MEDIOS PÚBLICOS” QUE SE ENLAZA CON LA PÁGINA WEB HTTP://YASUNIMEDIOS.COM/. ASÍ MISMO, ES IMPORTANTE INDICAR QUE EL TRATAMIENTO QUE SE DA A LA REDACCIÓN DE LAS NOTICIAS EN ESTA WEB, ES IGUAL A LA DE LOS GRANDES MEDIOS DE COMUNICACIÓN.
6. CONTÁCTANOS: UNA VENTANA QUE PERMITE EL CONTACTO DIRECTO E INMEDIATO ENTRE LA CIUDADANÍA Y LA ADMINISTRACIÓN MUNICIPAL.
ES IMPORTANTE ACLARAR QUE EL SITIO WEB SE ENCUENTRA EN CONSTANTE ACTUALIZACIÓN PARA FORTALECER EL LAZO COMUNICACIONAL CON EL PUEBLO ORELLANENSE Y LAS ACCIONES REALIZADAS POR LA MUNICIPALIDAD, PARA LO CUAL EL SITIO WEB SE HA AJUSTADO A LOS REQUERIMIENTOS DE LA CIUDADANÍA CONVIRTIÉNDOSE EN UN MEDIO BIDIRECCIONAL, OBTENIENDO COMO RESULTADO ALREDEDOR DE 13500 VISITAS AL SITIO WEB INSTITUCIONAL DURANTE EL AÑO 2018, REVELANDO QUE EL ACCESO A LA INFORMACIÓN ES PERMANENTE Y SE ENCUENTRA EN ESTADO ACTIVO.</t>
  </si>
  <si>
    <t>EL DISEÑO DE LA PÁGINA WEB MUNICIPAL WWW.ORELLANA.GOB.EC PERMITIÓ QUE LA CIUDADANÍA TENGA ACCESO PERMANENTE A LA INFORMACIÓN GENERADA EN LA INSTITUCIÓN Y A LAS ACTIVIDADES DESARROLLADAS COMO PARTE DE LA GESTIÓN MUNICIPAL.</t>
  </si>
  <si>
    <t>CONVENIO INTERINSTITUCIONAL DE ASIGNACIÓN DE RECURSOS NO REEMBOLSABLES ENTRE EL GOBIERNO AUTÓNOMO DESCENTRALIZADO MUNICIPAL FRANCISCO DE ORELLANA Y LA EMPRESA PÚBLICA TERMINAL TERRESTRE Y COMUNICACIÓN SOCIAL “COCA EP” (YASUNÍ TV, DE SEÑAL ABIERTA Y LA ESTACIÓN DE RADIO, YASUNÍ FM 97.9) DESDE EL 8 DE AGOSTO DE 2018 HASTA 31 DE DICIEMBRE DE 2018 POR UN MONTO DE 140.000,00 DÓLARES.</t>
  </si>
  <si>
    <t>http://www.orellana.gob.ec/docs/Rendici%C3%B3n_de_Cuentas/R-C-2018/CONVENIO-MEDIOS-PUBLICOS.pdf</t>
  </si>
  <si>
    <t>21 DÍAS</t>
  </si>
  <si>
    <t>www.orellana.gob.ec/docs/Rendición_de_Cuentas/R-C-2018/PROCESO-IC-GADMFO-002-2018-PUBLICIDAD.pdf</t>
  </si>
  <si>
    <t>PAGO DE DOMINIO</t>
  </si>
  <si>
    <t>PERMANENTE</t>
  </si>
  <si>
    <t>-</t>
  </si>
  <si>
    <t>1 Obra Ejecutada</t>
  </si>
  <si>
    <t xml:space="preserve"> catastro actualizado</t>
  </si>
  <si>
    <t>Se ha catastrado zona urbana y zona rural. Para lo cual se elaboraron dos softwares distintos, por la condición de los terreros y áreas</t>
  </si>
  <si>
    <t>Se esta regularizando áreas de expansión urbana, como son los barrios Nuevo Coca y Guadalupe Larriva. Actualmente están en procesos de escriturarización</t>
  </si>
  <si>
    <t>1 inventario</t>
  </si>
  <si>
    <t>Se realiza actualización de planos, revisión de permisos de construcción, se ha otorgado permisos para varios trabajos. Las inspecciones y recorridos diarios</t>
  </si>
  <si>
    <t>Resolución 0131 AGADMFO 2016. Se extiende plazo hasta el año 2019 para el abandono, debido a la crisis económica por la baja del precio de petróleo, en el ámbito local</t>
  </si>
  <si>
    <t xml:space="preserve">Inventario de espacios públicos con su categorización contenida en el catastro municipal. Plan urbanístico de Francisco de Orellana, trabajo en coordinación con la Universidad de las Américas.                                              Convenio específico de cooperación y vinculación académica e 
institucional entre el 
GAD Municipal de Francisco de Orellana y la Facultad de Arquitectura de la Universidad de las Américas.  
</t>
  </si>
  <si>
    <t xml:space="preserve">*Se cuenta con un proyecto para la elaboración del plan de uso de ocupación del suelo. Plan de ordenamiento urbano POU 
*Actualización del plan de ordenamiento territorial del año 2015 en el cual contiene componentes del plan de uso y ocupación. *Alineación del plan de desarrollo 2018. PUFO Inventario de espacios públicos con su categorización contenida en el catastro municipal. *Plan urbanístico de Francisco de Orellana, trabajo en coordinación con la Universidad de las Américas. 
</t>
  </si>
  <si>
    <t>El proceso de construcción del cementerio está a cargo de la Dirección de Obras públicas</t>
  </si>
  <si>
    <t xml:space="preserve">*Diseños del malecón frente al MACCO.                               *MACCO – Malecón construido  
* III etapa en proceso – estudio a cargo de OOPP  
</t>
  </si>
  <si>
    <t xml:space="preserve">El POU manejado por planificación  
*Ante-Proyecto de la Av. 9 de Octubre realizado por la DPT 
*Estudio de la Av. 9 de Octubre, estudio de la calle Napo, estudio de la calle Alejandro Labaka a cargo de OOPP.   
</t>
  </si>
  <si>
    <t xml:space="preserve">*Plan ordenanza del catastro urbano y rural.  En proceso, se requiere de los productos generados por el equipo consultor del catastro urbano. </t>
  </si>
  <si>
    <t xml:space="preserve">El primer borrador de la ordenanza fue entregada el 06 de agosto del 2018 con el INFORME Nº662GADMFO-JC-2018, la cual ahora se encuentra en revisión. </t>
  </si>
  <si>
    <t xml:space="preserve">1. Ordenanza OM-0142017 del bienio 2017 2018 “ORDENANZA QUE REGULA 
LA FORMACIÓN DE LOS CATASTROS 
PREDIALES URBANOS Y RURALES, 
LA DETERMINACIÓN, 
ADMINISTRACIÓN Y RECAUDACIÓN 
DEL IMPUESTO A LOS PREDIOS 
URBANOS Y RURALES PARA EL 
BIENIO 2018 – 2019 EN EL CANTÓN 
E FRANCISCO DE ORELLANA”; donde se actualizó el catastro rural tomando los datos del levantamiento predial y estudio socioeconómico realizado por el SIGTIERRAS. 2.Contratación de la Consultoría: “ACTUALIZACION 
DEL CATASTRO URBANO DE 
FRANCISCO DE ORELLANA Y DE LAS 
CABECERAS PARROQUIALES EL 
DORADO, SAN JOSE DE GUAYUSA, 
TARACOA, EL EDEN, GARCIA 
MORENO, LA BELLEZA, INES 
ARANGO, NUEVO PARAISO, 
DAYUMA, SAN LUIS DE ARMENIA Y 
ALEJANDRO LABAKA, DEL CANTON 
FRNAICSOC DE ORELLANA, 
PROVINCIA DE ORELLANA”
</t>
  </si>
  <si>
    <t xml:space="preserve">Plan de Ordenamiento urbano de la Ciudad de Francisco de Orellana.
Estudio para construir el mercado tres ríos.  
</t>
  </si>
  <si>
    <t xml:space="preserve">Planes y ordenanzas.  OM 003-2015;  OM 005-2018.
</t>
  </si>
  <si>
    <t xml:space="preserve">La implementación de la presente meta contribuye a que en el cantón la búsqueda de cooperación nacional o internacional permita ahorrar recursos en la formulación de proyectos institucionales.  </t>
  </si>
  <si>
    <t>1 proceso sobre uso de página web, 1 proceso de rendición de cuentas en barrios y parroquias rurales, 1 proceso en comunidades sobre mecanismos de participación ciudadana, 1 proceso de monitoreo y seguimiento del PDyOT 2014-2019</t>
  </si>
  <si>
    <t>Calculo de la Meta 9,1</t>
  </si>
  <si>
    <t>Sesiones de Concejo Municipal</t>
  </si>
  <si>
    <t>Rendiciones de Cuenta</t>
  </si>
  <si>
    <t>Capacitaciones</t>
  </si>
  <si>
    <t>Otros procesos participativos</t>
  </si>
  <si>
    <t>abonados</t>
  </si>
  <si>
    <t>Asistencias</t>
  </si>
  <si>
    <t>La población participa de los mecanismos de participación que contempla la ley. Si se cuenta los medios televisivos para la rendición de cuentas semanal de Alcaldía llega a 24101 participantes, solo los eventos de participación ciudadana realizados por la Dirección de Participación y Desarrollo contempla la participación de 10101 participantes</t>
  </si>
  <si>
    <t xml:space="preserve">Los eventos de participación contemplados son 69 reuniones de Concejo Municipal entre reuniones ordinarias y extraordinarias. 52 reuniones de rendición de cuentas semanales por parte de Alcaldía y 46 eventos de participación ciudadana que contemplan </t>
  </si>
  <si>
    <t>Se realizaron rendiciones de cuentas en los barrios Los Rosales, Las Américas, Unión y Progreso y parroquia Alejandro Labaka</t>
  </si>
  <si>
    <t>Todos los meses se presenta información municipal para cumplir con el proceso de transparencia establecido por la Defensoría del Pueblo para cumplir con el artículo 7 de la LOTAIP, Igualmente se cumple con la realización del informe anual ante la Defensoría del Pueblo por el cumplimiento de la LOTAIP</t>
  </si>
  <si>
    <t>Se ejecutaron 2 acciones de monitoreo y seguimiento del PDyOT Cantonal 2014-2019. La primera para implementar el proceso de implementación de la Alineación del PDyOT Cantonal y otra para entregar al SENPLADES del año 2017. Desde el Asesor del Alcalde cada cuatrimestre se actualiza y se monitorea del PDyOT cantonal</t>
  </si>
  <si>
    <t>Esta meta es acumulativa y este año se ha capacitado y formado en participación ciudadana e información pública a estudiantes de bachillerato de las Unidades Educativas del cantón. En la cual se capacito a 532 personas</t>
  </si>
  <si>
    <t xml:space="preserve">Se han realizado 46 eventos de capacitación en participació ciudadana en temáticas de rendición de cuentas barrial y parroquial, participación ciudadana e información pública, delimitación territorial de las parroquias rurales y catastro rural, Alineación del PDyOT 2014-2019 del cantón Francisco de Orellana, socialización de la Alineación del PDyOT y otros temas relacionados con la participación ciudadana </t>
  </si>
  <si>
    <t>Se cuenta con una base de datos de las organizaciones sociales, gremiales, por géneros, por grupos etarios y otros. Así como de instituciones, barrios y parroquias del cantón</t>
  </si>
  <si>
    <t>Se actualiza cada semestre la base de datos y se ha incrementado en el 100% las organizaciones nuevas registradas, que son parte de la instancia de participación cantonal</t>
  </si>
  <si>
    <t>Se ha realizado el diseño del Centro de Hemodiálisis de Francisco de Orellana para proteger y velar por la salud de los grupos de la atención prioritaria, especialmente de las personas con enfermadades catastróficas</t>
  </si>
  <si>
    <t>M3.7.2.- Construir y equipar centro de hemodiálisis para el 2019</t>
  </si>
  <si>
    <t>Los estudios  tienen como objetivo  conocer la viabilidad  o factibilidad   de implementar un proyecto de inversión, en el cual sedefine la parte tècnica, social, financiera, ect</t>
  </si>
  <si>
    <t xml:space="preserve">Se contrato 2017 y se terminò en 2018= Barrios: 20 de Mayo=5.15km; Paraíso Amazónico=1.13km; Calle Ambato  y 2 de Noviembre =3.44 km.Ttotal =9.72 km
                                                                                      Contratdo  2018 y  ejecuciòn 2019: Av. los Moretales =0.64km y  calle Araza  =1.19, La Av. 9 de octubre es Asfaltada=  3.66km.
</t>
  </si>
  <si>
    <t>Su aporte se ve reflejado en la  transformación de la cuidad puede ser este un cambio de imagen, ornato que ayuda a mejorar  aspectos sociales y económicos de la poblacion por ende contribuye en la calidad de vida y fomenta el turismo</t>
  </si>
  <si>
    <t>Se ha realizado el mantenimiento y adecuacion de los espacios publico a fin de evitar su deterioro y mejorar su imagen para que sea ocupado por los habitantes  como espacios, seguros y confortables</t>
  </si>
  <si>
    <t>Contribuye a que los espacios públicos  de infraestructura municipal sean  accesibles  tomando en cuenta la seguridad de los grupos de atención prioritaria</t>
  </si>
  <si>
    <t>Meta cumplida, en Diciembre del año 2015 se contrato la consultoría denominada “Reapertura para el estudio definitivo para la ampliacion de lA AV. Alejandro LabakA 3KM, Vía Interocenica 5km y vía al Sacha 5KM, Canton Francisco de Orellana, Provincia de Orellana”.</t>
  </si>
  <si>
    <t>Se cuenta con los estudios que contribuirá al transito vehicular y peatonal, asimo como tambien al desarrollo  e imagen de nuestra ciudad.</t>
  </si>
  <si>
    <t>El cumplir con mas del objetivo propuesto es importante ya que se ha trabajado  afin de contribuir con la regeneraciòn vial de nuestra ciudad buscando mejoras en el transito vehicular, en  la imagen y ornato de la cuidad ademas de avanzar en la meta de brindar una mejor calidad de vida a los habitantes</t>
  </si>
  <si>
    <t>El cumplir con mas del objetivo propuesto es importante ya que se ha trabajado  afin de contribuir con la regeneraciòn vial de nuestra ciudad buscando mejoras en el transito peatonal, en  la imagen y ornato de la cuidad ademas de avanzar en la meta de brindar una mejor calidad de vida a los habitantes</t>
  </si>
  <si>
    <t>1 ESTUDIO</t>
  </si>
  <si>
    <t>Se cuenta con los estudios que se  ejecutaràn a fin de reducir el congestionamiento vial  mejorando  el transito vehicular y peatonal, asimo como tambien al desarrollo  e imagen de nuestra ciudad.</t>
  </si>
  <si>
    <t>367m</t>
  </si>
  <si>
    <t xml:space="preserve">Se ha adquirido  alcantarillas  metalicas a fin de mejorar el estado de las calles  urbanas del cantòn, aportando de esta manera con el  servicio del transporte terrestre para la comunidad.  </t>
  </si>
  <si>
    <t>Se ha cumplido esta meta ya que en el año 2015 se contrato con financimiento del Banco de Estadao, 08 volquetas 12m3, o1 tanquero, 01 motoniveladora, 01 rodillo liso vibratorio.</t>
  </si>
  <si>
    <t>No es de este año, sino del próximo</t>
  </si>
  <si>
    <t>No se realiza este año</t>
  </si>
  <si>
    <t>1 mapa</t>
  </si>
  <si>
    <t>El Presupuesto participativo se asigno en función del  Plan de Desarrollo y Ordenamiento Territorial del cantón Francisco de Orellana 2014-2019. Según lo establecido por SENPLADES</t>
  </si>
  <si>
    <t>En Sesión de Concejo Municipal, mediante Yasuní FM y Canal Yasuní</t>
  </si>
  <si>
    <t>Diagnóstico, Propuesta y Modelo de Gestión</t>
  </si>
  <si>
    <t>No Aplica</t>
  </si>
  <si>
    <t>Ojo era una por año</t>
  </si>
  <si>
    <t>Asesoramiento para la implementación del emprendimiento turístico Supay Kucha de la Comunidad Yana Rumi ubicado en la parroquia San Luis de Armenia.</t>
  </si>
  <si>
    <t>Fichas del levantamiento y jerarquización de atractivos turísiticos y generacion de espacios turísticos.</t>
  </si>
  <si>
    <t>Se llevó a cabo la Campaña de Promoción y Difusión Turística "El Coca, tu Destino Turístico"</t>
  </si>
  <si>
    <t>Catastro turístico actualizado en el Sistema informático de Cabildo para el cobro y concesión de la licencia única anual de funcionamiento de actividades turísticas.</t>
  </si>
  <si>
    <t>Material POP: mapas, guias, libretas, afiches, postales, carpetas, stickers</t>
  </si>
  <si>
    <t>1.- IV Feria Turística, Cultural, Artesanal y Gastronómica de la Amazonía y Galápagos 2018;
2.- Expoferia "Lago Agrio Emprendedor" 2018;
3.- Expo Sacha 2018;
4.- Feria Turística, Gastronómica y Emprendedora 2018.</t>
  </si>
  <si>
    <t>Taller introductorio sobre Mesero y Seguridad Alimentaria a la Asociación Kallary Mikuna y el Emprendimiento Illakucha.</t>
  </si>
  <si>
    <t>Para la conservación ambiental se cuenta con 2 Fincas en km 30, 4 Fincas en km 9, 1 finca en el PMAS y 1 finca en Flor de Oriente</t>
  </si>
  <si>
    <r>
      <rPr>
        <b/>
        <sz val="12"/>
        <color theme="1"/>
        <rFont val="Calibri"/>
        <family val="2"/>
        <scheme val="minor"/>
      </rPr>
      <t>Temas de Capacitación:</t>
    </r>
    <r>
      <rPr>
        <sz val="12"/>
        <color theme="1"/>
        <rFont val="Calibri"/>
        <family val="2"/>
        <scheme val="minor"/>
      </rPr>
      <t xml:space="preserve">
1.- Contabilidad Básica Nivel 1.
2.- Contabilidad Básica Nivel 2. 
3.- Taller Socio Organizativo.
4.- Taller de Servicio al Cliente e Información Turística.
5.- Motivación y Liderazgo.
6.- Elaborados con la fruta de sacha inchi.
7.- Obtención de la pasta de cacao.
</t>
    </r>
    <r>
      <rPr>
        <b/>
        <sz val="12"/>
        <color theme="1"/>
        <rFont val="Calibri"/>
        <family val="2"/>
        <scheme val="minor"/>
      </rPr>
      <t xml:space="preserve">Dirigidos a:                                                                   
- </t>
    </r>
    <r>
      <rPr>
        <sz val="12"/>
        <color theme="1"/>
        <rFont val="Calibri"/>
        <family val="2"/>
        <scheme val="minor"/>
      </rPr>
      <t>Unidad Educativa Padre Miguel Gamboa.
- Compañía Emprendedores Amazónicos Prov. Pastaza. 
- Grupo Orquídeas del Yasuní.
- Grupo Las Triunfadoras.
- Grupo Las Expelentes. 
- Grupo Bisutería.
- Grupo de Alimentos Preparados.
- Grupo Aprendiendo Juntos. 
- Grupo Aprendiendo Juntos. 
- Comunidad Cacique Jumandy.
- Jóvenes Solidarios. 
- Grupo Contabilidad 2.
- Jóvenes Emprendedores.
- Waysa Pamba. 
- Escuela Superior Politécnica de Chimborazo.
- Emprendimiento Supay Kucha.</t>
    </r>
  </si>
  <si>
    <r>
      <rPr>
        <b/>
        <sz val="12"/>
        <rFont val="Calibri"/>
        <family val="2"/>
        <scheme val="minor"/>
      </rPr>
      <t>TEMAS:</t>
    </r>
    <r>
      <rPr>
        <sz val="12"/>
        <rFont val="Calibri"/>
        <family val="2"/>
        <scheme val="minor"/>
      </rPr>
      <t xml:space="preserve">
1.- Manejo integral del cultivo de sacha inchi;
2.- Observación de cultivos alternativos amazónicos
</t>
    </r>
    <r>
      <rPr>
        <b/>
        <sz val="12"/>
        <rFont val="Calibri"/>
        <family val="2"/>
        <scheme val="minor"/>
      </rPr>
      <t>PARTICIPANTE:</t>
    </r>
    <r>
      <rPr>
        <sz val="12"/>
        <rFont val="Calibri"/>
        <family val="2"/>
        <scheme val="minor"/>
      </rPr>
      <t xml:space="preserve">
- UE Padre Miguel Gamboa                            
- Emprendedores Amazónicos del Cantón Yantzaza</t>
    </r>
  </si>
  <si>
    <r>
      <t xml:space="preserve">Desde el año 2014 al 2018 hay 44 (220%)  infraestructuras de espacios pùblicos  que cuentan con mantenimiento y adecuaciòn7; solo en el año 2018 realizaron 16  ((80%) mantenimiento y adecuaciòn en </t>
    </r>
    <r>
      <rPr>
        <b/>
        <sz val="12"/>
        <rFont val="Calibri"/>
        <family val="2"/>
        <scheme val="minor"/>
      </rPr>
      <t>Casa Comunales:</t>
    </r>
    <r>
      <rPr>
        <sz val="12"/>
        <rFont val="Calibri"/>
        <family val="2"/>
        <scheme val="minor"/>
      </rPr>
      <t xml:space="preserve"> del Barrio  20 de Mayo, 27 de Octubre, La belleza (batería sanitaria), Los Rosales, </t>
    </r>
    <r>
      <rPr>
        <b/>
        <sz val="12"/>
        <rFont val="Calibri"/>
        <family val="2"/>
        <scheme val="minor"/>
      </rPr>
      <t>Estación de Tranferencia; Parques:</t>
    </r>
    <r>
      <rPr>
        <sz val="12"/>
        <rFont val="Calibri"/>
        <family val="2"/>
        <scheme val="minor"/>
      </rPr>
      <t xml:space="preserve"> Los ceibos, Conhogar, Santa Rosa, Paraìso Amaònico, del Niño, Central,  6 de Diciembre, Ciclo via, </t>
    </r>
    <r>
      <rPr>
        <b/>
        <sz val="12"/>
        <rFont val="Calibri"/>
        <family val="2"/>
        <scheme val="minor"/>
      </rPr>
      <t>Parada de Buses:</t>
    </r>
    <r>
      <rPr>
        <sz val="12"/>
        <rFont val="Calibri"/>
        <family val="2"/>
        <scheme val="minor"/>
      </rPr>
      <t xml:space="preserve"> Barrio Rio Coca, Comandacia Policía y </t>
    </r>
    <r>
      <rPr>
        <b/>
        <sz val="12"/>
        <rFont val="Calibri"/>
        <family val="2"/>
        <scheme val="minor"/>
      </rPr>
      <t>Cementerio Central Muncipal</t>
    </r>
  </si>
  <si>
    <r>
      <t xml:space="preserve">Se ejecutò el en el 2018  </t>
    </r>
    <r>
      <rPr>
        <b/>
        <sz val="12"/>
        <rFont val="Calibri"/>
        <family val="2"/>
        <scheme val="minor"/>
      </rPr>
      <t>77. 795,01  M2</t>
    </r>
    <r>
      <rPr>
        <sz val="12"/>
        <rFont val="Calibri"/>
        <family val="2"/>
        <scheme val="minor"/>
      </rPr>
      <t xml:space="preserve"> </t>
    </r>
    <r>
      <rPr>
        <b/>
        <sz val="12"/>
        <rFont val="Calibri"/>
        <family val="2"/>
        <scheme val="minor"/>
      </rPr>
      <t xml:space="preserve">ADOQUINADOS </t>
    </r>
    <r>
      <rPr>
        <sz val="12"/>
        <rFont val="Calibri"/>
        <family val="2"/>
        <scheme val="minor"/>
      </rPr>
      <t>en los</t>
    </r>
    <r>
      <rPr>
        <b/>
        <sz val="12"/>
        <rFont val="Calibri"/>
        <family val="2"/>
        <scheme val="minor"/>
      </rPr>
      <t xml:space="preserve"> </t>
    </r>
    <r>
      <rPr>
        <sz val="12"/>
        <rFont val="Calibri"/>
        <family val="2"/>
        <scheme val="minor"/>
      </rPr>
      <t xml:space="preserve">Barrios: 20 de Mayo(41239,15 M2); Paraíso Amazónico= (9005,82 M2; Calle Ambato  y 2 de Noviembre (27550,04M2).                                                Tomando como base que se han adoquinado calles con 8m de ancho de calle equivale a           </t>
    </r>
    <r>
      <rPr>
        <b/>
        <sz val="12"/>
        <rFont val="Calibri"/>
        <family val="2"/>
        <scheme val="minor"/>
      </rPr>
      <t xml:space="preserve">  9,72 km. </t>
    </r>
    <r>
      <rPr>
        <sz val="12"/>
        <rFont val="Calibri"/>
        <family val="2"/>
        <scheme val="minor"/>
      </rPr>
      <t xml:space="preserve">                                                                                   Por ejecutar, Av. los Moretales, calle Araza;  Av. 9 de octubre es Asfaltada.
</t>
    </r>
    <r>
      <rPr>
        <b/>
        <sz val="12"/>
        <rFont val="Calibri"/>
        <family val="2"/>
        <scheme val="minor"/>
      </rPr>
      <t xml:space="preserve">LASTRADO </t>
    </r>
    <r>
      <rPr>
        <sz val="12"/>
        <rFont val="Calibri"/>
        <family val="2"/>
        <scheme val="minor"/>
      </rPr>
      <t>se ha realizado en la Parroquia El Edèn=1480m*anchovìa 6.50m  equivale a</t>
    </r>
    <r>
      <rPr>
        <b/>
        <sz val="12"/>
        <rFont val="Calibri"/>
        <family val="2"/>
        <scheme val="minor"/>
      </rPr>
      <t xml:space="preserve"> 9620m2 </t>
    </r>
    <r>
      <rPr>
        <sz val="12"/>
        <rFont val="Calibri"/>
        <family val="2"/>
        <scheme val="minor"/>
      </rPr>
      <t xml:space="preserve">
En referencia  al mejoramiento y mantenimiento  del  lastrado calles  años 2014-2018 no se sabe ya que no entrega información equipo caminero.           
</t>
    </r>
  </si>
  <si>
    <r>
      <t xml:space="preserve">Se ejecutò el en el 2018  </t>
    </r>
    <r>
      <rPr>
        <b/>
        <sz val="12"/>
        <rFont val="Calibri"/>
        <family val="2"/>
        <scheme val="minor"/>
      </rPr>
      <t xml:space="preserve">66169,32 M2 ACERAS </t>
    </r>
    <r>
      <rPr>
        <sz val="12"/>
        <rFont val="Calibri"/>
        <family val="2"/>
        <scheme val="minor"/>
      </rPr>
      <t>en los</t>
    </r>
    <r>
      <rPr>
        <b/>
        <sz val="12"/>
        <rFont val="Calibri"/>
        <family val="2"/>
        <scheme val="minor"/>
      </rPr>
      <t xml:space="preserve"> </t>
    </r>
    <r>
      <rPr>
        <sz val="12"/>
        <rFont val="Calibri"/>
        <family val="2"/>
        <scheme val="minor"/>
      </rPr>
      <t>Barrios: 20 de Mayo(28.417,17 M2); Paraíso Amazónico= (3504,29 M2; Calle Ambato  y 2 de Noviembre (16243,57M2);  Santa Rosa (13559,29m2),  Barrios 30 de Abril,24 de mayo y 12 Noviembre (3800m2), Reconstruccion Acera Calle Amazonas entre Av. Guayaquil y Juan Montalvo (645m2)</t>
    </r>
    <r>
      <rPr>
        <b/>
        <sz val="12"/>
        <rFont val="Calibri"/>
        <family val="2"/>
        <scheme val="minor"/>
      </rPr>
      <t xml:space="preserve">  </t>
    </r>
    <r>
      <rPr>
        <sz val="12"/>
        <rFont val="Calibri"/>
        <family val="2"/>
        <scheme val="minor"/>
      </rPr>
      <t xml:space="preserve">                                                                           
</t>
    </r>
    <r>
      <rPr>
        <b/>
        <sz val="12"/>
        <rFont val="Calibri"/>
        <family val="2"/>
        <scheme val="minor"/>
      </rPr>
      <t xml:space="preserve">BORDILLOS=  18,123.64 ML,  </t>
    </r>
    <r>
      <rPr>
        <sz val="12"/>
        <rFont val="Calibri"/>
        <family val="2"/>
        <scheme val="minor"/>
      </rPr>
      <t xml:space="preserve">Barrios: 20 de Mayo(8620.77ML); Paraíso Amazónico= (1063,37 ML); Calle Ambato  y 2 de Noviembre (6949,03 ML);  Santa Rosa (1274,47 ML)
</t>
    </r>
  </si>
  <si>
    <t>I1.2.- Porcentaje de obras municipales con licenciamiento ambiental y/o con concesión.</t>
  </si>
  <si>
    <t>Cumplimiento cabal de la normativa ambiental, se licencian todos los proyectos municipales</t>
  </si>
  <si>
    <t>Terminado Sistema de Plan Maestro de Alcantarillado. Esta automatizado y se ha realizado mantenimiento de redes</t>
  </si>
  <si>
    <t>La adquisición de áreas municipales para incentivar la conservación, el logro del licenciamiento de todas las obras municipales, el tratamiento de aguas residuales y la construcción  de la  celda 4 del relleno sanitario y de la planta de lixiviados, el funcionamiento del plan maestro de alcantarillado sanitario, el cumplimiento de actividades de recolección de residudos sólidos, de inspección y control de las concesiones mineras y actividades económicas, las campañas ambientales y la producción de plántulas para reforestas sirve para garantizar la sostenibilidad ambiental en el cantón a través del ordenamiento del territorio y la regulación de las actividades humanas, promoviendo la conservación y el manejo sustentable de los bienes y servicios ecosistémicos  previniendo y reduciendo las amenazas naturales y antrópicas</t>
  </si>
  <si>
    <t>1 construcción celda relleno sanitario</t>
  </si>
  <si>
    <t>Se ha avanzado en el cierre técnico del botadero, de acuerdo al porcentaje previsto y se cuenta con celda construida</t>
  </si>
  <si>
    <t xml:space="preserve"> 1 construcción celda relleno sanitario</t>
  </si>
  <si>
    <t>Mejoramiento del parque automotor que ha servido para mejorar la recolección de desechos sólidos</t>
  </si>
  <si>
    <t>Se cuenta con servicio para recolección de desechos peligrosos en clínicas privada y hospitales</t>
  </si>
  <si>
    <t xml:space="preserve">Se realiza inspecciones rutinarias a los establecimientos. Se ejecuta el control de locales comerciales en general, empresas y compañias en el cantón </t>
  </si>
  <si>
    <t>Hasta la actualidad se cuenta con 8 autorizaciones mineras de régimen de pequeña minería, las cuales se encuentran debidamente registradas e inscritas en el geoportal del catastro nacional minero. Y que son monitoreadas mensual o bimensualmente</t>
  </si>
  <si>
    <t xml:space="preserve">HASTA LA FECHA SE HA SUPERADO LA META DE 8 CAMPAÑAS DE DIFUSIÓN Y PROMOCIÓN HACIA LA CIUDADANÍA AL 2019. ACTUALMENTE SE TIENEN REALIZADAS 15 CAMPAÑAS DE COMUNICACIÓN CON LOS SIGUIENTES TEMAS:
1. CAMPAÑA DE TRÁNSITO
2. CAMPAÑA MUNICIPIOS SALUDABLES
3. PELUDITOS SANOS: HUELLITAS FELICES
4. FALSIFICACIÓN DE DOCUMENTOS
5. ESTERILIZACIÓN DE MASCOTAS
6. FECHAS CÍVICAS Y ESPECIALES
7. PROMOCIÓN SITIO WEB
8. PROMOCIÓN COCA ZOO
9. CAMPAÑA “CON LOS NIÑOS NO TE METAS”
10. DESCUENTO PAGO DE IMPUESTOS
11. AGENDA NAVIDEÑA
12. CAMPAÑA DE AHORRO DEL AGUA
13. PROMOCIÓN CURSOS VACACIONALES
14. PROMOCIÓN DESTINO TURÍSTICO
15. PROMOCIÓN FESTIVIDADES
</t>
  </si>
  <si>
    <t>COMO ANTECEDENTE, EL PORTAL WEB ESTÁ A CARGO DE LA DIRECCIÓN DE GESTIÓN DE COMUNICACIÓN E IMAGEN CORPORATIVA, TANTO EN SU ADMINISTRACIÓN COMO EN GENERACIÓN DE CONTENIDOS DESDE EL AÑO 2014. FECHA EN LA QUE SE INICIA CON UNA NUEVA PROPUESTA DE SU DISEÑO.
EL PORTAL WEB INSTITUCIONAL PERMITE A LA CIUDADANÍA FAMILIARIZARSE CON EL ACCIONAR MUNICIPAL Y ASÍ MISMO LE AYUDA A CONOCER LAS DIVERSAS ACTIVIDADES QUE SE DESARROLLAN EN TORNO A LA INSTITUCIÓN, DE AHÍ LA IMPORTANCIA DIARIA DE ENCONTRARSE A LA VANGUARDIA DE LAS NUEVAS TECNOLOGÍAS DE LA COMUNICACIÓN E INFORMACIÓN PARA GENERAR UN BUEN SERVICIO.
COMO PARTE DE LAS ACCIONES Y RESPONSABILIDADES DEL PLAN DE TRABAJO DE LA PRIMERA AUTORIDAD, SE ENCUENTRA LA DIFUSIÓN ÁGIL Y OPORTUNA DE LA INFORMACIÓN DE LA GESTIÓN DEL GOBIERNO MUNICIPAL FRANCISCO DE ORELLANA A TRAVÉS DEL ACCESO PERMANENTE A LA INFORMACIÓN MEDIANTE LA PÁGINA WEB INSTITUCIONAL. POR ESTA RAZÓN Y CON LA FINALIDAD DE CUMPLIR CON LA TAREA DE INFORMAR A LA POBLACIÓN EN GENERAL SOBRE LOS PROYECTOS QUE REALIZA EL GADMFO, SE DISEÑÓ LA PÁGINA WEB COMO UNA HERRAMIENTA DE COMUNICACIÓN ALTERNATIVA, BIDIRECCIONAL CON UN FORMATO DINÁMICO E INTERACTIVO, CON UNA APARIENCIA MUY SIMPLE: TEXTO DE IMPRENTA EN DOS COLORES (VERDE Y NEGRO). EL SITIO WEB INSTITUCIONAL DISPONE DE LOS SIGUIENTES MÓDULOS:
1. INICIO: LA PRIMERA PÁGINA QUE VISUALIZA QUIEN INGRESA A LA PÁGINA WEB DEL GAD MUNICIPAL FRANCISCO DE ORELLANA INCLUYE: BANNERS INFORMATIVOS, EL COCA EN DESARROLLO DONDE SE OBSERVAN TRES NOTICIAS DESTACADAS, GENERADAS POR LA INSTITUCIÓN Y UNA BREVE RESEÑA DE LAS EMPRESAS PÚBLICAS ADSCRITAS Y DEL COCA ZOO. DE IGUAL MANERA, SE PRESENTA EL AVANCE DE LAS OBRAS MÁS IMPORTANTES QUE SE ENCUENTRAN EN EJECUCIÓN POR LA ADMINISTRACIÓN MUNICIPAL Y LA SECCIÓN DE COMUNICADOS AL INSTANTE. FINALMENTE, AL PIE DE LA PÁGINA CONSTA UN MÓDULO EN CARRUSEL, EL CUAL SE ENLAZA A LAS EMPRESAS ADSCRITAS Y PUBLICIDAD DE LA MUNICIPALIDAD.
2. CANTÓN: QUE INCLUYE INFORMACIÓN REFERENTE A “DATOS”, “HISTORIA Y SÍMBOLOS PATRIOS” DE FRANCISCO DE ORELLANA. ADEMÁS, INCLUYE LA PESTAÑA “TURISMO LOCAL” QUE ENLAZA LA PÁGINA WEB HTTP://ORELLANATURISTICA.GOB.EC/.
3. MUNICIPIO: QUE CONTEMPLA LAS PESTAÑAS “NUESTRA INSTITUCIÓN” QUE INCLUYE LA FILOSOFÍA CORPORATIVA DE LA MUNICIPALIDAD, “SERVICIOS” EN LOS QUE SE DESPLIEGA INFORMACIÓN REFERENTE A “HORARIOS DE RECOLECCIÓN DE BASURA” Y DE LA “CALIDAD DE AGUA”; “REQUISITOS MUNICIPALES”, “DIRECTORES DEPARTAMENTALES”, “ORDENANZAS Y RESOLUCIONES”, “CONVOCATORIA SESIÓN DE CONCEJO”, “PDyOT 2014-2019”.
4. TRANSPARENCIA: EN ESTE ESPACIO SE ESTABLECE LOS DATOS REFERENTES A “LOTAIP 2016”, “LOTAIP 2017”,  “LOTAIP 2018”, “RENDICIÓN DE CUENTAS”, “PLAN ANUAL DE CONTRATACIÓN (PAC)” Y “GACETA MUNICIPAL”; UN ESPACIO EN EL CUAL LA CIUDADANÍA PUEDE CONOCER SOBRE DATOS ADMINISTRATIVOS, FINANCIEROS E INFORMACIÓN LEGAL COMO ORDENANZAS Y RESOLUCIONES  SEGÚN COMO LO DISPONE LA LOTAIP Y LA LEY DE COMUNICACIÓN VIGENTE EN LA REPÚBLICA DE ECUADOR.
5. SALA DE PRENSA: ES EL MÓDULO EN EL CUAL SE PUBLICAN NOTICIAS CONSIDERADAS COMO RELEVANTES PARA EL ACCIONAR DIARIO DE LA MUNICIPALIDAD. QUE INCLUYE LAS PESTAÑAS: NOTICIAS, NOTICIA DESTACADA, VIDEO INFORMATIVO 2016-2017, EL COCA ANTIGUO Y “MEDIOS PÚBLICOS” QUE SE ENLAZA CON LA PÁGINA WEB HTTP://YASUNIMEDIOS.COM/. ASÍ MISMO, ES IMPORTANTE INDICAR QUE EL TRATAMIENTO QUE SE DA A LA REDACCIÓN DE LAS NOTICIAS EN ESTA WEB, ES IGUAL A LA DE LOS GRANDES MEDIOS DE COMUNICACIÓN.
6. CONTÁCTANOS: UNA VENTANA QUE PERMITE EL CONTACTO DIRECTO E INMEDIATO ENTRE LA CIUDADANÍA Y LA ADMINISTRACIÓN MUNICIPAL.
ES IMPORTANTE ACLARAR QUE EL SITIO WEB SE ENCUENTRA EN CONSTANTE ACTUALIZACIÓN PARA FORTALECER EL LAZO COMUNICACIONAL CON EL PUEBLO ORELLANENSE Y LAS ACCIONES REALIZADAS POR LA MUNICIPALIDAD, PARA LO CUAL EL SITIO WEB SE HA AJUSTADO A LOS REQUERIMIENTOS DE LA CIUDADANÍA CONVIRTIÉNDOSE EN UN MEDIO BIDIRECCIONAL, OBTENIENDO COMO RESULTADO ALREDEDOR DE 13500 VISITAS AL SITIO WEB INSTITUCIONAL DURANTE EL AÑO 2018, REVELANDO QUE EL ACCESO A LA INFORMACIÓN ES PERMANENTE Y SE ENCUENTRA EN ESTADO ACTIVO.</t>
  </si>
  <si>
    <t>Las ocho concesiones para explotación de áridos y petreos son inspeccionadas cada 45 días y se ha verificado que cumplan con lo que determina la ordenanza municipal y el marco legal ecuatoriano</t>
  </si>
  <si>
    <t>En cada punto establecido de monitoreo se llevan a cabo muestreos anuales para verificar el estado del agua en el cantón</t>
  </si>
  <si>
    <t>Los programas se han hecho sobre reciclaje de libros y cuadernos usados, reforestacion y ornamentacion y limpieza de ríos y playas, especialmente con las unidades educativas del cantón</t>
  </si>
  <si>
    <t>Se han mantenido las riberas protegidas de los ríos Coca, Napo y Payamino, en la zonas del protección de la ciudad</t>
  </si>
  <si>
    <t>En el vivero se han reproducido plantas que son compatibles con el ambiente amazónico y que pueden ser usadas en la reforestación en lugares públicos, casas y otros</t>
  </si>
  <si>
    <t>Entre las especies forestales nativas reproducidas tenemos: Coaba, Morete, Cedro, Copal, Chíparo. En el vivero municipal ubicado en el COCAZOO</t>
  </si>
  <si>
    <t>I1.11.7.- Asunción y fortalecimiento del servicio de socorro y prevención desde la Municipalidad</t>
  </si>
  <si>
    <t>El Cuerpo de Bomberos ha fortalecido la gestión de prevención de riesgos, tiene dos sitios, nuevos equipo automotriz y cuenta con más personas al servicio del cantón y hacer efectiva la competencia</t>
  </si>
  <si>
    <t xml:space="preserve">Número de objetos arqueológicos conservados y custodiados, actualmente contamos con 444 objetos inventariados en sala permanente y la reserva del museo. </t>
  </si>
  <si>
    <t xml:space="preserve"> Número de usuarios que asisten a la biblioteca a buscar información literaria</t>
  </si>
  <si>
    <t xml:space="preserve">Con la presentación de 2 exposiciones temporales de las nacionaliades kichwa y waorani tituladas: Cartografias amazónicas y Wao onowoka -Espíritu Waorani </t>
  </si>
  <si>
    <t>Se ha realizado el festival del Aswa Raymi y arte ancestral con las participación de las nacionalidades kichwa, y shuar.</t>
  </si>
  <si>
    <t>Se ha coordinado el funcionamiento del Sistema ECU que ha favorecido la seguridad ciudadana y prevenir acciones violentas y salvaguardar la vida de los ciudadanos</t>
  </si>
  <si>
    <t>En el COCAZOO se ha creado una infraestructura que contempla un espacio físico para coadyuvar con los derechos de los PIAV, donde se ofrece información y se da instrucción a la población para que tenga conocimientos básicos sobre los derechos de las PIAVs. Además, el MACCO también pone a disponibilidad espacios físicos para cumplir con similar actividad</t>
  </si>
  <si>
    <t xml:space="preserve">En las instalaciones del COCAZOO se ha construido una infraestructura para promover la información y conocimientos sobre las PIAVs y también del entorno natural del cantón. Así como visibilizar los derechos de estos pueblos y su derecho a la vida y protección </t>
  </si>
  <si>
    <t>El funcionamiento del Consejo de Protección de Derechos COCAPRODE mediante la Junta de Protección de Derechos y la promoción de los derechos de los grupos de atención prioritaria ha servido para fortalecer el sistema cantonal de protección general de derechos promoviendo la equidad, la inclusión y la igualdad de oportunidades, principalmente en los grupos de atención prioritaria</t>
  </si>
  <si>
    <t xml:space="preserve"> 1 diseño realizado y aprobado MSP</t>
  </si>
  <si>
    <t>Se cuenta con rótulos de puntos seguros en las 11 cabeceras parroquiales del canton, que se usarán en casos de emergencias</t>
  </si>
  <si>
    <t>Elaboración y socialización de Planes de Contingencia de las cabeceras parroquiales del cantón para favorecer una cultura de prevención frente al riesgo y los desastres naturales</t>
  </si>
  <si>
    <t>Se realiza anualmente el mantenimiento, limpieza y apertura de nuevos  drenajes en los distintos barrios de la ciudad. Se han aperturado drenajes en los barrios: Flor del Pantano y Guadalupe Larriva; para reducir el riesgo de inundaciones y proteger a la población de probables riesgos naturales</t>
  </si>
  <si>
    <t>Reforestación realizada en los distintos barrios que se encuentran junto a los ríos Payamino y Coca</t>
  </si>
  <si>
    <t>Se cuenta con 16 obras de mitigación implementas en los diferentes barrios de la ciudad de Francisco de Orellana. Cuatro Espigones y pantalla (Unión y Progreso), Tres espigones (Perla Amazónica), 3 Pantallas (Flor del Pantano), una pantalla (Anexo 12 de Noviembre), 2 pantalla (Guadalupe Larriva), una pantalla (Américas) y un espigón (Cambahuasi)</t>
  </si>
  <si>
    <t>Se han capacitado en las unidades educativas: Napo, Carmita Teneda, Padre Miguel Gamboa, Jorge Rodríguez y Amazonas; sobre la siguiente temática: Prevención de riesgos</t>
  </si>
  <si>
    <t>Se ha ejecutado la construcción del 100% de la Feria Indígena, se ha generado dos áreas de ventas de productos: Alimentación-comedores y de productos naturales y medicinales</t>
  </si>
  <si>
    <t>Se ha impulsado el desarrollo económico local desde la elaboración de estudios, el mantenimiento de mercados,  la gestión y la construcción física de mercados y centro comerciales públicos en beneficio de todos los pobladores del cantón y el mejoramiento del sistema de comercialización pública que asegure el acceso a alimentos seguros, bajo un enfoque de economía popular y solidaria</t>
  </si>
  <si>
    <t>Levantamiento topográfico realizado del Mercado Central y mantenimiento del mercado Virgen del Cisne y de los módulos anexos</t>
  </si>
  <si>
    <t xml:space="preserve">Se ejecutó la construcción de la Feria de Nacionalidades Kiwchas  la cual cuenta con 84 puestos para la comercialización de productos agrícolas dentro de los cuales se tiene 20 puestos destinados para la comercialización de medicina ancestral y 30 puestos para la comercialización de alimentos y bebidas típicos en el Área gastronómica. </t>
  </si>
  <si>
    <t xml:space="preserve">Se ha Construìdo la “FERIA INDIGENA”=   que cuenta con 114 puestos., se ha realizado mantenimiento y adecuaciones en el MERCADO MUNICIPAL de MODULOS y ESTACIÒN DE TRANFERENCIA, m MERCADO PARROQUIA DAYUMA en estos lugares existen puestos  destinanados a la  comercializaciòn pùblica integrada por pequeños comerciantes emprendedores.
En Estudio aprobadao se tiene el Proyecto de “CENTRO POPULAR TRES RÍOS” que cuenta con 408 puestos comerciales, 27 puestos de comida.
</t>
  </si>
  <si>
    <t xml:space="preserve">Se ha realizado capacitación en los siguientes lugares:                         * Centro de Turismo Comunitario Ila Kucha;
* Comunidad José Tanguila;
* Grupo KAYSEN;
* Comunidades de: Guiyero, Timpoka, Indillama, Madaripanga.
</t>
  </si>
  <si>
    <t>Se ha participado en diferentes ferias para difundir y promover estas iniciativas locales y los productos que ofertan al mercado local.</t>
  </si>
  <si>
    <t>Se ha mejorado las prácticas de uso alternativo del sacha inchi a través de la capacitación teórica práctica a estudiantes universitarios, campesinos y asistentes en la Finca Demostrativa Municipal sobre el proceso de siembra, mantenimiento, post cosecha y los elaborados y que son propios de la zona</t>
  </si>
  <si>
    <t>Se fortalece el reconocimiento y posicionamiento de Coca como Destino de vida, se ha impulsado el conocimiento del turismo local mediante los sitios de páginas web que promocionan el turismo, la Oficina iTUR, campañas turísticas, la participación permanente en ferias, la capacitación y formación profesional turística y el uso de instrumentos técnicos para regularizar y controlar la actividad turística mediante catastros e inventarios incrementando la oferta y la calidad de los servicios turísticos en el cantón</t>
  </si>
  <si>
    <t>Se ha logrado mantener la certificación Coca destino de Vida, para fomentar la promoción y desarrollo turístico del cantón</t>
  </si>
  <si>
    <t>Se ha promovido la conservación ambiental de la flora y fauna y apoyar al desarrollo de la oferta turística ecológica del cantón</t>
  </si>
  <si>
    <t>Se ha realizado campañas de difusión y sensibilización en el COCAZOO, más específicamente dentro del centro de interpretación y educación ambiental. Para generar conciencia del cuidado y preservación del medio ambiente, especialmente el amazónico</t>
  </si>
  <si>
    <t>La actualización del catastro cantonal, la regularización de los asentamientos humanos y la revisión constante del inventario de construcciones para promover un equilibrio territorial mediante la consolidación de asentamientos humanos  donde se garantice  el equipamiento social y la reducción de la vulnerabilidad de la población frente al riesgo</t>
  </si>
  <si>
    <t>En el PDyOT cantonal se ha establecido la categorización de los asentamientos humanos</t>
  </si>
  <si>
    <t>I6.4.- Número de instrumentos de ordenamiento territorial y planificación urbana aprobados</t>
  </si>
  <si>
    <t>Se trabaja en la ejecución del Plan de Ordenamiento Urbano</t>
  </si>
  <si>
    <t>Los estudios, construcción y mantenimiento de infraestructura de servicios básicos, además del buen manejo de los mismos, promueve el equilibrio territorial y que toda la población tenga acceso a servicios básicos dignos, que finalmente reducen la pobreza por necesidades básicas insatisfechas</t>
  </si>
  <si>
    <t>Los servicios básicos de recolección de residuos sólidos mejoran el saneamiento de la ciudad y proveen de este servicio a toda la población urbana del cantón, mejorando la sostenibilidad ambiental y las competencias municipales</t>
  </si>
  <si>
    <t>Se ha incrementado al 100% la recolección de residuos sólidos en la ciudad, para mejorar el saneamiento y el cuidado ambiental</t>
  </si>
  <si>
    <t>Se ha cubierto el 81% de los asentamientos humanos, en los cuales hay acceso vial y se realiza la recolección de residuos sólidos</t>
  </si>
  <si>
    <t>Se ha adquirido un nuevo equipo camionero de recolección de residuos sólidos para mejorar el servicio en beneficio de toda la ciudadanía del cantón</t>
  </si>
  <si>
    <t>Se cubre el 87% del servicio de barrido en las áreas asfaltadas y pavimentadas, con un servicio diario de barrido y que garantiza que la ciudad esta permanentemente limpia</t>
  </si>
  <si>
    <t>Se ha cubierto la casi totalidad de vías y veredas barridas en los sitios donde es susceptible de efectuar el servicio</t>
  </si>
  <si>
    <t>El cumplimiento de los mecanismos de participación ciudadana y control social, el proceso de formación y capacitación ciudadana, el establecimiento de una base de datos con información de la sociedad civil, además de las instancias y mecanismos de participación ciudadana implementados en el municipio fomentan el fortalecimiento del sistema de participación ciudadana</t>
  </si>
  <si>
    <t>Se ha realizado diseños, estudios y construcción de áreas verdes, las que comprenden áreas verdes, de espacios públicos, de canchas cubierta, casa comunales y otros, para el acceso a espacios públicos, el equipamiento social y la reducción de la vulnerabilidad de la población frente al riesgo</t>
  </si>
  <si>
    <t>Ejecutado 3 Campañas; 5 Campañas de desparasitaciòn, en pos del control y saneamiento de la fauna urbana de la ciudad</t>
  </si>
  <si>
    <t>Con el cumplimiento de esta propuesta se esta contribuyendo  en el  fortalecimento y  el deporte en nuestra jurisdiccion a traves de adecuacines y mantenimienos.</t>
  </si>
  <si>
    <t>Se ha realizado diseños, mantenimiento, mejoramiento y actividades de producción de plantas para recuperar áreas verdes para el acceso a espacios públicos, el equipamiento social y la reducción de la vulnerabilidad de la población frente al riesgo</t>
  </si>
  <si>
    <t>Se han implementado 9 áreas verdes nuevas y se cuenta con un mapa de áreas verdes</t>
  </si>
  <si>
    <t>Cada área verde es mantenida durante dos veces al año, esto incluye áreas de espacio público</t>
  </si>
  <si>
    <t>La producción del vivero se ha incrementado y se la utiliza para reforestar, mantener áreas verdes y mejorar la presentación de la ciudad</t>
  </si>
  <si>
    <t>Se ejecutan campañas de control de fauna en la cuidad para regular la presencia de animales en la ciudad, que tengan un buen cuidado, pero sobre todo permitan una convivencia entre animales y personas</t>
  </si>
  <si>
    <t>La Policía Municipal cuenta con 52 puntos de control establecido dentro de toda la ciudad los cuales favorecen el control de la comercialización en la vía pública y el buen manejo del espacio público</t>
  </si>
  <si>
    <t>Se realiza vigilancia permanente para controlar y favorecer la comercializaciòn pública y coadyuvar con la seguridad ciudadana</t>
  </si>
  <si>
    <t>La cantidad de frecuencias beneficia a la ciudadania mejorando su movilidad hasta llegar a su punto de destino.</t>
  </si>
  <si>
    <t>Las nuevas rutas implementadas han mejorado la movilidad de la gente de acuerdo a su necesidad y para que el sistema de transporte alcance una mayor cobertura y puedan llegar a su detino final.</t>
  </si>
  <si>
    <t>Tuvo la finalidad de cubrir todas las necesidades encontradas mediante el plan de movilidad, ordenando y controlando el tránsito, transporte terrestre y seguridad vial del cantón Francisco de Orellana</t>
  </si>
  <si>
    <t xml:space="preserve">Redujo los riesgos  de accidentabilidad dentro del Cantón Francisco de Orellana. Anteriormente el GADMFO en las obras de adoquinado y arreglo de vias contempló la señalizacion Horizontal de varios sectores </t>
  </si>
  <si>
    <t>El GADMFO implementó anteriormente sistemas de semaforización dentro del Cantón Francisco de Orellana.</t>
  </si>
  <si>
    <t>se realizó la Señalización con pintura de alto trafico vehicular para calles y avenidas.</t>
  </si>
  <si>
    <t>Los pasos cebras mejoraron la movilidad de las personas, teniendo lugares seguros por donde circular.</t>
  </si>
  <si>
    <t>se Concientizó  y disminuyeron los indices de accidentabilidad.</t>
  </si>
  <si>
    <t xml:space="preserve">Enseñanza sobre Educación vial con la finalidad de mejorar los conocimientos del sector mas vulnerable. </t>
  </si>
  <si>
    <t>Mejoró los conocimientos sobre educación vial, servicio al cliente , normas y leyes de Transito, Transporte Terrestre y Seguridad vial</t>
  </si>
  <si>
    <t>Se estructuró y esta en funcionamiento la Mancomunidad para impulsar la movilidad cantonal segura mediante el mejoramiento del sistema de transporte y de la red vial urbana previniendo y reduciendo los riegos de su infraestructura</t>
  </si>
  <si>
    <t>Se ha matriculado y revisado vehículos para mejorar  y dar seguridad a la movilidad cantonal y tener un sistema de transporte con la calidad deseada por los pasajeros y personas del cantón.</t>
  </si>
  <si>
    <t>A través de las resoluciones se aseguró el optimo funcionamiento a las distintas modalidades que la MATT maneja  (público y comercial ) del tranporte terrestre en el cantón Francisco de Orellana</t>
  </si>
  <si>
    <t>En el ámbito interno se ha aplicado un plan de provisión de servicios y suministros para todas la oficina departamentales, especialmente para los que realizan atención al público</t>
  </si>
  <si>
    <t>Se ha mejorado y equipado la infraestructura municipal, para lo cual se ha construido y equipo la tercera planta de Desarrollo Humano. Se compro muebles y enseres y equipos de computación para reemplazar los existentes</t>
  </si>
  <si>
    <t>Se ha atendido el 100% de solicitudes de información y se ha cumplido con lo que demanda la LOTAIP</t>
  </si>
  <si>
    <t>Los procesos automatizados, el buen funcionamiento del Municipio permite mejorar la atención a la ciudadanía  para garantizar servicios a la ciudadanía con eficacia y eficiencia mejorando la sistematización, el acceso y la transparencia de la información</t>
  </si>
  <si>
    <t>Se trabaja con distintos sistemas integrados, como son: Cabildo, Catastros municipales, SIGAME. Además se cuenta con un Call Center para mantener la información segura</t>
  </si>
  <si>
    <t>Se ha mejorado la administración del GAD mediante, el mejoramiento de CABILDO, en el sistema financiero la implantación de SIGAME, dos sistemas integrados para el catastro rural y urbano</t>
  </si>
  <si>
    <t>Se han logrado coordinar y firmar 27 convenios con instituciones nacionales e internacionales en beneficio de los grupos de atención prioritaria, nacionalidades indígenas y de la conservación ambiental</t>
  </si>
  <si>
    <t>Se ha generado un amplio incremento de ingresos, a partir de la actualización del costo de los servicios públicos municipales, costos adminstrativos y de la recuperación de la cartera municipal</t>
  </si>
  <si>
    <t>I8.5.- % incrementado de ingresos propios</t>
  </si>
  <si>
    <t>La recuperación de cartera y la actualización del costo de los servicios públicos municipales fomenta el desarrollo de una cultura de pago y corresponsabilidad tributaria para poder mejorar la recolección y construir nuevas obras y brindar mejores servicios en el Municipio</t>
  </si>
  <si>
    <t>3 has</t>
  </si>
  <si>
    <t>En coordinación con el FEPP Regional Coca y el Ministerio de Justicia, se realizaron reuniones de coordinación para establecer objetivos de protección de los derechos de las PIAVs. La cual es parte del PDyOT cantonal y fue incorporada en el proceso de Alineación.</t>
  </si>
  <si>
    <t>1. El tratamiento de lixiviados se encuentra en una etapa inicial, actualmente se opera con 2 piscinas depuradoras ubicada en el botadero. 2. Falta por determinar un mayor número de hectareas de conservación. 3. En el 2018 no hubo actividad debido a que las plántulas no contaban con la altura necesaria recomendada para transplante al sitio definitivo.</t>
  </si>
  <si>
    <t>Se avanza en el cumplimiento de la meta establecida, se aprecia una sensible reducción de visitantes al zoológico municipal.</t>
  </si>
  <si>
    <t>El actual botadero está en funcionamiento, se ha culminado la construcción de una celda número 4. se cuenta con el estudio de la gestión integral de residuos sólidos para su funcionamiento.</t>
  </si>
  <si>
    <t>Se ha implementado el PMAS para eliminar contaminación del agua. Se realiza mediante el control y regulación que hace la Comisaría Ambiental.</t>
  </si>
  <si>
    <t>Se hace mediante ordenanza municipal minera,  áreas mineras y la inspección y control rutinario</t>
  </si>
  <si>
    <t>Se hace la limpieza y mantenimiento de las áreas públicas, el barrio de 6,4 has de espacios públicos. Se tiene localizadas todas las áreas verdes de acuerdo al plan</t>
  </si>
  <si>
    <t>El zoológio esta en funcionamiento y se ha ampliado desde el centro de interpretación del bosque húmedo tropical.</t>
  </si>
  <si>
    <t xml:space="preserve">El Museo Arqueologico y Centro Cultural de Orellana se encuenra en excelente funcionamiento tanto en el áraea administrativa como operativa, teniendo un horario laboral con jornadas de trabjao 21/7 para el personal operativo así que los visitantes puedan acceder sin ningún tipo de inconvenientes así mismo el acceso de ingreso para personas con discapacidad. Además el número de objetos Arqueológicos están conservados y custodiados, actualmente contamos con 444 objetos inventariados en sala permanente y la reserva del museo. En la parte cultural se sigue trabajando  para posicionar a la empresa pública Museo Arqueológico y Centro Cultural de Orellana como un referente cultural y artístico pionero en la amazonía aprovechando, todos los espacios en los que se pueda paricipar a nivel local, nacional e internacional. Se seguirá conservando, promocionando y difundiendo el patrimonio arqueológico  de la zona; para ayudar en el fortalecimiento de la educación,  el turismo cultural y  la economía popular y solidaria del  cantón Francisco de Orellana.                                                             </t>
  </si>
  <si>
    <t>Se a trabajado con el Ministerio de Educación para coordinar que los niños y niñas de nuestro canón visiten el Museo Arqueológico y así recuperar y mantener el patrimonio cultural y natural del cantón. También se ha creado espacios  para la difusión del hábito lector en  la ciudadanía del Cantón Francisco de Orellana, en especial del público infantil y juvenil.</t>
  </si>
  <si>
    <t>Se ha trabajado en actividades donde se ha mostrado la forma de vida, costumbres, tradiciones y cultura de las nacionalidades waorani y kichwa donde se proyectan  y adaptan en la vida actual y así se fortalece la la identidad cultural del cantón. También se fortalece a grupos de artesanas en capacitaciones de artesanías como elaboración de artículos en balsa,chambira y cerámica.</t>
  </si>
  <si>
    <t>Se ha realizado actualización del Plan de Desarrollo y Ordenamiento Territorial del cantón Francisco de Orellana, para el período 2014-2019, en el año 2018 se ha realizado la Alineación del PDyOT. Se ha aplicado la ordenanza municipal de procesos. Y a finales del año se aprueba un nuevo orgánico estructural del GAD Municipal adaptándose a los nuevos requerimientos y competencias establecidas en el COOTAD</t>
  </si>
  <si>
    <t>El GADMFO ha cumplido con lo que demanda la LOTAIP he informa mensualmente, además ha mejorado la gestión del acceso ciudadano a la municipalidad para favorecer y fomentar la transparencia en la gestión municipal mediante software y bases de datos, para lo cual se ha hecho el nuevo diseño de la página web municipal.</t>
  </si>
  <si>
    <t xml:space="preserve">Estudio y diseño para la implementación de Señalización Turística Urbana en la Ciudad del Coca, este año se ha logrado realizar la señalización turística en toda la ciduad, además de la colocación de 5 bloques de letras gigantes para la implementación de la marca turística (El Coca Vívelo) para la ciudad de Francisco de Orellana. Equipamiento a iniciativas comunitarias que se vinculan a la actividad turística. </t>
  </si>
  <si>
    <t>Estudio para la construcción y operación del Centro de Interpretacion AMRUN-MESA en la Ciudad Puerto Francisco de Orellana. Estudios del área "La Bocana" para la construcción y operación del parque de Interpretación Ambiental en la Ciudad de Francisco de Orellana. Se está gestionando a través de Cooperación Internacional el financiamiento de los dos proyectos. Mediante un convenio con la UDLA se ha conseguido hacer el diseño de todas las áreas verdes de la ciudad</t>
  </si>
  <si>
    <t xml:space="preserve">Se ha realizado una resolución para suspender el traslado de pequeñas empresas a la zona industrial, se continua realizando las rebajas establecidas en el COOTAD para el cobro de tasa e impuestos. Se </t>
  </si>
  <si>
    <t>La cobertura es del 67,40% de agua potable en el cantón, según los datos de vivienda del INEC 2010. Se ha construido diversos sistemas de agua potable en 25 comunidades de las parroquias Dayuma, Taracoa y El Dorado</t>
  </si>
  <si>
    <t>Se cuenta con el Sistema de Alerta Temprana en correcto funcionamiento y se instalarán equipos para dar aviso a los moradores. Se hace limpieza de los 6 drenajes que están en la ciudad, se han construidos 2 nuevos drenajes  y se ha construido 16 nuevas obras para mitigar los riesgos de inundaciones.</t>
  </si>
  <si>
    <t>Se ha realizado estudios y la construcción de las dos infraestructuras de comercialización pública y se ha realizado operativos frecuentes de control de comercio informal, todos los días. Y se ha reubicado a personas que ejercer el comercio informal. Actualmente esta en funcionamiento la feria indígena y se han reubicado a nuevos vendedores junto al Mercado Virgen del Cisne, los fines de semana, en donde funciona la feria libre</t>
  </si>
  <si>
    <t>Se elabora el Presupuesto participativo anual 2019 prorrogado, según lo que contempla el COOTAD y la LOPC, donde la Asamblea Cantonal aprueba el anteproyecto</t>
  </si>
  <si>
    <t>En el año 2018 se han realizado 3 procesos de rendición de cuentas. Los cuales son: GAD Municipal Francisco de Orellana, Entidades Adscritas y Empresas Municipales y Concejales Municipales, mediante 4 audiencias públicas. Se ha cumplido con lo que dictamina el marco legal ecuatoriano. Se hace presentación mensual de la información municipal de la LOTAIP. Se ha realizado rendición de cuentas en 3 barrios urbanos. Igualmente se hizo la rendición de cuentas del año 2017 según la metodología del CPCCS</t>
  </si>
  <si>
    <t>El PDyOT 2014-2019 ha sido actualizado y alineado según la normativa del SENPLADES y del Consejo Nacional de Planificación. La actividad de actualización se ha realizado en el año 2015 y la de alineación en el año 2019, actualmente se realiza las actividades de monitoreo y seguimiento con todos los departamentos municipales</t>
  </si>
  <si>
    <t xml:space="preserve">54 Acciones simultáneas de actividades de búsqueda de cooperación / 138 Delegaciones dispuesta por la Máxima Autoridad en cumplimiento de la Ordenanza que contiene el Reglamento Orgánico de Gestión Organizacional por Procesos del Gobierno Autónomo Descentralizado Municipal Francisco de Orellana. (Años 2011 y 2017 Reformado). Implementación de Servicios de Personas con Discapacidad MIES GADMFO 2017; Proyecto Adulto Mayor MIES GADMFO 2017; con las Fundaciones SENDAS y The Nature Conservancy. Hasta el momento se han firmado 27 convenios de cooperación nacional e internacional </t>
  </si>
  <si>
    <t>El plan de movilidad se ha realizado en el año 2016 y fue aprobado por Concejo Municipal. Actualmente esta en ejecución</t>
  </si>
  <si>
    <t>Se ha adoquinado en los barrios 20 de Mayo, Las Américas, 28 de Marzo, 27 de Octubre, La Florida y Paraíso Amazónico, construido aceras y bordillos en los barrios Santa Rosa, Las Américas, 20 de Mayo, 27 de Octubre, La Florida y Paraíso Amazónico. En estos barrios se ha extendido el alcantarillado fluvial. Se ha adoquinado la calle Ambato y se contrato la regeneración urbana de la avenida 9 de Ocutbre</t>
  </si>
  <si>
    <t>Se ha realizado estudios de Centro Comercial Popular 3 Ríos y de la Feria Indígena. Se ha construido la Feria Indígena y se ha hecho el mantenimiento y mejoramiento del Mercado Virgen Cisne. Adicionalmente la Dirección de Justicia, Vigilancia y Policía tiene 52 puntos de vigilancia y control para la regulación del comercio informal.</t>
  </si>
  <si>
    <t>Proyecto de plan de capacitacion, motivación, incentivo y bien estar laboral de las /os servidores y trabajadores del GADMFO.
Implementar progresivamente el  SG-SSO, a fin de incentivar al personal a realizar sus actividades de manera segura en un ambiente sano, garantizando su bienestar e integridad fisica y mental.</t>
  </si>
  <si>
    <t xml:space="preserve">Mejoramiento del clima organizacional   - cambio de actitudes y de comportamiento de las personas - mejoramiento de la atención a los usuarios internos y externos.
Capacitacion en varios temas a los funcionarios a través de instituciones publicas y privadas, a fin de fortalecer sus conocimientos.
Reducción de incidentes y accidentes de trabajo. 
Capacitación de seguridad y salud a todo el personal según cronograma establecido.
Fortalecimiento del dispensario médico de la municipalidad y atención medica básica.      Elaboración de procedimientos y manuales de seguridad y salud.
 Adquisición de equipos de protección personal (epp) de acuerdo a la actividad que realiza el funcionario.   </t>
  </si>
  <si>
    <t>Proyecto de mejoramiento en el control de asistencia de personal  del GADMFO.
Mantener y mejorar Progresivamente el SG-SSO, a fin de incentivar al personal a realizar sus actividades de manera segura en un ambiente sano, garantizando su bienestar e integridad fisica y emntal.</t>
  </si>
  <si>
    <t>Elaboracion y aprobacion del Reglamento Interno de la institucion y su aprobacion en el Ministerio de Trabajo por dos años.
- Segunda Reforma a la Ordenanza que contiene el Reglamento Orgánico de Gestion Organizacional por procesos del Gobierno Autonomo Descentralizado Municipal Francisco de Orellana (OM 011-2018). 
- Primera Reforma a la Ordnenaza que contiene el Manual de descripcion, valoracion y clacificacion de puestos y regimen remunerativo del Gobierno autonomo Descentralizado Municipal Francisco de Orellana (OM 012-2018).
- Disminución del ausentismo.
Atencion medica en el dispensario de la institucion, lo que evita que los funcionarios soliciten permisos para la atencion en otras instituciones.
Control flash del personal a sus puestos de trabajo.
Control de marcaciones atrves del reloj biometrico.
Elaboracion del Reglamento de Seguridad e Higine en el Trabajo y su aprobacion en el Ministerio de Trabajo por dos años.
Reducción de incidentes, accidentes de trabajo y enfermedades profesionales.
Elaboracion de palnes de emergencia y autoproteccion de las instalaciones dela municipalidad y su aprobacion y obtencion de los permisos de funcionamiento  en el cuerpo de Bomberos de Orellana.
Concienciacion de los riesgos presentes en las actividades que desarrollan los servidores.   
Fortalecimiento del dispensario medico de la municipalidad y atencion medica basica.   
Adquisición de equipos de proteccion personal (EPP), a fin de reducir o evitar las consecuencias de un accidente y/o enfermedad profesional.</t>
  </si>
  <si>
    <t xml:space="preserve">SI </t>
  </si>
  <si>
    <t>Propiciar el conocimiento y la conservación del patrimonio cultural y fortalecer la identidad  local en el cantón</t>
  </si>
  <si>
    <t xml:space="preserve">Funcionamiento del MACCO que promueve la interculturalidad. La realización de actividades y proyectos interculturales del departamento de Desarrollo Humano, mediante la capacitación en danza, teatro, formación cultural a niños, niñas, adolescentes y jóvenes, así como a grupos de danza y música. </t>
  </si>
  <si>
    <t>A la preservación y mantenimiento del patrimonio cultural de las nacionalidades ancestrales. Al reconocimiento de la identidad y la revalorización de las costumbres y cultura. Así como al conocimiento de las diversas culturas que existen en el país y el respeto del otro</t>
  </si>
  <si>
    <t>Políticas públicas generacionales</t>
  </si>
  <si>
    <t>Consolidar y promocionar el sistema de protección integral para garantizar los derechos de los grupos de atención prioritaria en el cantón</t>
  </si>
  <si>
    <t>Proyecto de Desarrollo Infantil en convenio con el MIES. Proyecto de Atención integral a los jóvenes. Proyecto de Atención Integral a los Adultos Mayores. Financiamiento del Consejo Cantonal de Protección de Derechos</t>
  </si>
  <si>
    <t xml:space="preserve">Al mejoramiento de la atención integral de los diferentes grupos generacionales: niñez, adolescencia, jóvenes y adultos mayores. Así como al acceso de bienes y servicios de los gobiernos locales. Y a la conformación de una red local de protección integral. </t>
  </si>
  <si>
    <t>Proyecto de Desarrollo de capacidades de las personas con discapacidad en convenio con el MIES. Ejecución de las olimpiadas especiales, asamblea y sensibilización sobre los derechos de las personas con discapacidad, más de 2.500 beneficiarios. Acceso a más del 4% de trabajo para personas con discapacidad en el GADMFO</t>
  </si>
  <si>
    <t>En la sensibilización de derecho de la personas con discapacidad, en la participación dentro de la sociedad, comunidad y cantón. En la visibilización y accesibilidad de las personas con discapacidad. En el acceso al trabajo según lo indica la Ley</t>
  </si>
  <si>
    <t>Apoyo  en la elaboración del convenio de cooperación entre el GADMFO y la Fiscalía para la atención a mujeres victimas de violencia de genero. Proyecto de capacitación y formación de mujeres en confecciones, costura, belleza, manualidades, gastronomía, panadería y otros. Fortalecimiento de los grupos de mujeres. Creación de la Escuela de lideresas para mejorar el acceso a cargos sociales, comunales y políticos.</t>
  </si>
  <si>
    <t>Protección de personas que sufren violencia de género y familiar. En el acceso a la justicia y el estado de derecho. En el acceso al trabajo a través de la capacitación y formación, además del fortalecimiento organización y la participación en los barrios y comunidades rurales</t>
  </si>
  <si>
    <t>Ciudadanía universal</t>
  </si>
  <si>
    <t>Los extranjeros con la adecuada identificación y papeles en regla , acceden a los mismo derechos que cualquier ecuatoriano o ecuatoriana</t>
  </si>
  <si>
    <t>Acceso a todos los derechos que dictamina la Constitución de la Repúbica del Ecuador.</t>
  </si>
  <si>
    <t>http://www.orellana.gob.ec/docs/LOTAIP/2018/DICIEMBRE-2018/Literal_m.pdf</t>
  </si>
  <si>
    <t>http://www.orellana.gob.ec/index.php/es/transparencia/lotaip-2018</t>
  </si>
  <si>
    <t>Donaciones</t>
  </si>
  <si>
    <t>Donación</t>
  </si>
  <si>
    <t>Indeterminada</t>
  </si>
  <si>
    <t xml:space="preserve"> Anexo al Barrio Unión Imbabureña; Lote Nro. 14; Barrio Unión Imbabureña; Superficie: 204,789,47 m2                                 Donado por los Conyugues Coral Coral Edgar Rodrigo y Salinas Lanche Irma Isabel</t>
  </si>
  <si>
    <t>Donacion</t>
  </si>
  <si>
    <t>Cooperativa de Taxis Automoviles Tipo Sedan y/o Camionetas Doble Cabina "Amazonico"/ Areas Verdes: Lote Nro. 57: Manzana Nro. 15 (Complejo Deportivo) Superficie: 16,717,559 m2 /Lote Nro. 61, Manzana Nro. 16(Casa Barrial)Superficie: 669,939 m2 / Lote Nro. 102; Manzana Nro. 27( Tratamiento de aguas Residuales)Superficie: 2,636,033 m2 ; ubicado en el Sector la Conde</t>
  </si>
  <si>
    <t>Sr. Vargas Quezada Manuel Vicente y Cruz Calva Tionila Lidia / Donacion del Lote Nro. 30/ destinado para el Centro Poblado de la Comunidad San Vicente, Parroquia Taracoa; Superficie: 3,7891 HA</t>
  </si>
  <si>
    <t>Asociacion de Moradores "San Jose de Guayusa" / Donacion del Lote Nro. S/N/ destinado para el Centro Poblado de la Comunidad San Miguel de Guayusa, Parroquia San Jose de Guayusa; Superficie: 10 hectarias</t>
  </si>
  <si>
    <t>Bien Mostrenco</t>
  </si>
  <si>
    <t>Gobierno Autonomo Descentralizado Municipal Francisco de Orellana / Sector 13 de Septiembre; Parroquia El Dorado; Cantón Francisco de Orellana; Provincia de Orellana</t>
  </si>
  <si>
    <t>Expropiaciones</t>
  </si>
  <si>
    <t>Terreno</t>
  </si>
  <si>
    <t>Gobierno Autonomo Descentralizado Municipal de Aguarico/ Expropiacion para destinarlo a la reubicacion temporal de los negocios  (nogicios de pescdo de agua dulce)Superficie: 201.46 m2</t>
  </si>
  <si>
    <t>87,793,04</t>
  </si>
  <si>
    <t>Se han desarrollado eventos sobre: danza, artes plàsticas, música, gimnasia, fútbol, ciclopaseo, ciclopaseo carnavalero. En los barrios: Central, Guadalupe Larriva, 12 de Noviembre, Flor de Oriente, Los Sauces, Santa Rosa</t>
  </si>
  <si>
    <t>Se ha trabajado con el MIES: Discapacidad, Adulto Mayor, Desarrollo Infantil y Erradicaciòn del Trabajo Infantil. En todas las parroquias del cantòn a favor de los siguientes grupos de atención infantil: personas con discapacidad, adulto mayor, niñez y adolescencia</t>
  </si>
  <si>
    <t>Se ha implantado dos programas radiales: Onda Cool y Trabajando por Ti. La programación es sobre conocimiento de los derechos juveniles, Ley de la Juventud, valores y sensibilización juvenil. Y programación musical</t>
  </si>
  <si>
    <t>El proyecto se realizó hasta el año 2015 con el MIES. Después se implementa actividades desde el GAD Municipal, se ha trabajado: actividades musicales, apoyo para programación radial y promoción del festival del teatro</t>
  </si>
  <si>
    <t>Se cuenta con un proyecto de ciclopaseo permanente. Se realiza 4 programaciones al mes. Y se tiene eventos especiales en: Navidad, Carnaval, cursos vacacionales y en cantonización</t>
  </si>
  <si>
    <t>Los eventos fueron a través de talleres, dirigidos a mujeres en las temáticas de:  manualidades, corte y confección, belleza, gastronomía, panadería, pastelerìa, contabilidad, emprendimiento</t>
  </si>
  <si>
    <t>Los eventos fueron a través de talleres,en fortalecimiento socioorganizativo: socialización, apoyo a la asamblea general, revisión y aprobación de estatutos y apoyo  a la legalización de los grupos de mujeres</t>
  </si>
  <si>
    <t>Se realizan ferias inclusivas sobre manualidades, corte y confección, panadería, gastronomía, pastelería y belleza. Las ferias se ubican en el parque Central y en el Malecón</t>
  </si>
  <si>
    <t>Se ha trabajado con niñas, niños y adolescentes en actividades de desarrollo de gimnasia. En el barrio 12 de Noviembre y concursos en diferentes unidades educativas</t>
  </si>
  <si>
    <t>Se ha trabajado con niños y niñas: sub6, sub8, sub10, sub 12 y sub17. En los barrios Guadalupe Larriva, Los Sauces y Flor de Oriente</t>
  </si>
  <si>
    <t>Presupuesto Gastos 2018</t>
  </si>
  <si>
    <t>Asamblea del Sistema de Participación</t>
  </si>
  <si>
    <t>Ordenanza presupuestaria 2018</t>
  </si>
  <si>
    <t>Presupuesto Grupos de Atención Prioritaria</t>
  </si>
  <si>
    <t>Personas con Discapacidad,  17%</t>
  </si>
  <si>
    <t>Adulto mayor,  11%</t>
  </si>
  <si>
    <t>Niñez y Adolescencia,  63%</t>
  </si>
  <si>
    <t>Jóvenes, 2%</t>
  </si>
  <si>
    <t>Mujeres, 6%</t>
  </si>
  <si>
    <t>Ordenanza de Participacion Ciudadana</t>
  </si>
  <si>
    <t>Donación 1</t>
  </si>
  <si>
    <t>Donación 2</t>
  </si>
  <si>
    <t>Donación 3</t>
  </si>
  <si>
    <t>Donación 4</t>
  </si>
  <si>
    <t>Donación 5</t>
  </si>
  <si>
    <t>Donación 6</t>
  </si>
  <si>
    <t>Casa Comunal: Lote Nro. 7; Manzana Nro. 8; Calles Taracoa y Alirio Angulo; Superficie: 527,25 m2                                      CECIB: Lote Nro. 3; Manzana Nro. 46; Calles: Jose Feliciano y Zaruma; Superficie: 1,199.98  m2                                                                                                 Donado por la F.I.C.C.K.A.E</t>
  </si>
  <si>
    <t>Expropiacion 7</t>
  </si>
  <si>
    <t>Fases presupuesto participativo</t>
  </si>
  <si>
    <t>Silla vacia</t>
  </si>
  <si>
    <t>Consejo de Planificación Ciudadana</t>
  </si>
  <si>
    <t>Informe DR8-DPO-GADMFO-AI-0010-2018 y Recomendaciones</t>
  </si>
  <si>
    <t>Informe DR8-DPO-GADMFO-AI-0009-2018 y Recomendaciones</t>
  </si>
  <si>
    <t>Informe DR8-DPO-GADMFO-AI-0014-2018 y Recomendaciones</t>
  </si>
  <si>
    <t>Informe DNA5-0040-2018 y Recomendaciones</t>
  </si>
  <si>
    <t>El cumplimiento es respecto a la planificación propuesta para el año 2018. Hay recomendaciones que implican mayor tiempo y que se las debe terminar en el año 2019</t>
  </si>
  <si>
    <t>OE</t>
  </si>
  <si>
    <t>META</t>
  </si>
  <si>
    <t>INDICADOR</t>
  </si>
  <si>
    <t>Planificado</t>
  </si>
  <si>
    <t>Cumplido</t>
  </si>
  <si>
    <t>Cumplimiento</t>
  </si>
  <si>
    <t>Total</t>
  </si>
  <si>
    <t>RESPONS.</t>
  </si>
  <si>
    <t>COOR</t>
  </si>
  <si>
    <t>OE1</t>
  </si>
  <si>
    <t>M1.1.- Incrementar el territorio en categoría municipal de conservación  hasta al menos 200 has</t>
  </si>
  <si>
    <t xml:space="preserve">I1.1.- Hectáreas del territorio en categoría municipal de conservación </t>
  </si>
  <si>
    <t>Jefatura RRNN, Área viveros</t>
  </si>
  <si>
    <t>dgsa</t>
  </si>
  <si>
    <t>I1.2.- % de obras municipales con licenciamiento ambiental y con concesión (en proyectos de agua)</t>
  </si>
  <si>
    <t>Jefatura Calidad Ambiental</t>
  </si>
  <si>
    <t>I1.3.-  % del volumen de agua residual y lixiviados tratados urbanos (cabecera cantonal y cabeceras parroquiales)</t>
  </si>
  <si>
    <t>Jefatura Residuos Sólidos</t>
  </si>
  <si>
    <t>I1.4.- % de los residuos recuperados para reciclar del cantón (urbano y rural)</t>
  </si>
  <si>
    <t>I1.5. Número de actividades económicas bajo regulación  registradas y supervisados por ambiente y riesgos</t>
  </si>
  <si>
    <t>DGR</t>
  </si>
  <si>
    <t>I1.6. Porcentaje de concesiones mineras otorgadas desde el GAD registradas y monitoreadas</t>
  </si>
  <si>
    <t>Jefatura Áridos y Pétreos</t>
  </si>
  <si>
    <t>Jefatura de Calidad Ambiental</t>
  </si>
  <si>
    <t>I1.8.- Número de iniciativas de educación ambiental implementadas</t>
  </si>
  <si>
    <t>Jefatura Educación Ambiental</t>
  </si>
  <si>
    <t>I1.9.- Kms de riberas protegidas</t>
  </si>
  <si>
    <t>Jefatura RRNN Área viveros</t>
  </si>
  <si>
    <t>I1.10.- Nº especies forestales nativas que se han reproducido</t>
  </si>
  <si>
    <t>I1.11.- Porcentaje de emergencias atendidas</t>
  </si>
  <si>
    <t>riesgos</t>
  </si>
  <si>
    <t>OE2</t>
  </si>
  <si>
    <t>dh-macco</t>
  </si>
  <si>
    <t>OE3</t>
  </si>
  <si>
    <t>CPD</t>
  </si>
  <si>
    <t>I3.2.- Nº de eventos de promoción de derechos.</t>
  </si>
  <si>
    <t>DH</t>
  </si>
  <si>
    <t>OE4</t>
  </si>
  <si>
    <t>DSG</t>
  </si>
  <si>
    <t>ddep</t>
  </si>
  <si>
    <t>dsg</t>
  </si>
  <si>
    <t>I4.3.- Nº de personas capacitadas en economía popular y solidaria</t>
  </si>
  <si>
    <t>I4.4.- Finca Demostrativa Municipal para capacitación e investigación</t>
  </si>
  <si>
    <t>OE5</t>
  </si>
  <si>
    <t>I5.1.- Nº de visitantes registrados en la oficina de turismo</t>
  </si>
  <si>
    <t>I5.2.- Nº de visitantes que visitan el zoológico Municipal</t>
  </si>
  <si>
    <t>Jefatura RRNN Área zoológico</t>
  </si>
  <si>
    <t>OE6</t>
  </si>
  <si>
    <t>dplan</t>
  </si>
  <si>
    <t>gapam</t>
  </si>
  <si>
    <t>I6.7.- N de Unidades Básicas de Saneamiento</t>
  </si>
  <si>
    <t>DOOPP</t>
  </si>
  <si>
    <t>I6.8.- Porcentaje de cobertura (viviendas) en residuos sólidos urbanos</t>
  </si>
  <si>
    <t>I6.9.- % de calles que cuentes con el servicio de barrido de la cancera cantonal y cabeceras parroquiales</t>
  </si>
  <si>
    <t>I6.10.- Superficie de área verde (has) y espacio público en el área urbana</t>
  </si>
  <si>
    <t>Jefatura RRNN Área áreas verdes</t>
  </si>
  <si>
    <t>OE7</t>
  </si>
  <si>
    <t>I7.1.- kms de vías locales adecuadas</t>
  </si>
  <si>
    <t>oopp</t>
  </si>
  <si>
    <t>I7.3.- N° frecuencias en funcionamiento</t>
  </si>
  <si>
    <t>dtt</t>
  </si>
  <si>
    <t>I7.4.- N° de kilómetros con señalización implementada en el área urbana</t>
  </si>
  <si>
    <t>I7.4 N° de Ferias Inclusivas de Educación Vial</t>
  </si>
  <si>
    <t>OE8</t>
  </si>
  <si>
    <t>I8.3. N° de productos comunicacionales  de difusión y promoción  hacia la ciudadanía generados desde la municipalidad</t>
  </si>
  <si>
    <t>Dirección de Comunicación</t>
  </si>
  <si>
    <t>Yasuní TV y radio</t>
  </si>
  <si>
    <t>comunicación</t>
  </si>
  <si>
    <t>I8.4.- Número de convenios nacionales e internacional establecidos</t>
  </si>
  <si>
    <t>Dirección de Cooperación Internacional</t>
  </si>
  <si>
    <t>coop int</t>
  </si>
  <si>
    <t>Valores recaudados Tesorería</t>
  </si>
  <si>
    <t>financiero</t>
  </si>
  <si>
    <t>OE9</t>
  </si>
  <si>
    <t>I9.1.- % población que participa de los mecanismos de participación ciudadana</t>
  </si>
  <si>
    <t>dppd</t>
  </si>
  <si>
    <t>I9.2.- N personas formadas en participación ciudadana hasta el 2.019</t>
  </si>
  <si>
    <t>Rendición de cuentas semanal</t>
  </si>
  <si>
    <t>Rendicion de cuentas barrial y anual</t>
  </si>
  <si>
    <t>Presupuestos participativo</t>
  </si>
  <si>
    <t>Capacitación y formación</t>
  </si>
  <si>
    <t>Se ha mejorado la recaudación y se programa las recuperaciones</t>
  </si>
  <si>
    <t>Gobierno Autonomo Descentralizado Municipal de Aguarico/ Expropiacion para destinarlo a la reubicacion temporal de los negocios  (negicios de pescado de agua dulce) Superficie: 201.46 m2</t>
  </si>
  <si>
    <t>DR8-DPO-GADMFO-AI-0010-2018. Examen Especial a la emisión, recaudación, registro y control de títulos de crédito por faenamiento y fraccionamiento predial, por el período comprendido entre el 1 de enero de 2014 y el 31 de diciembre de 2017</t>
  </si>
  <si>
    <t>DR8-DPO-GADMFO-AI-0014-2018. Examen Especial seguimiento al cumplimiento de recomendaciones de los informes DR8-DPO-AI-0007-2013, DR8-DPO-AE-0029-2013, DR8-DPO-AI-0012-2014, DR8-DPO-AI-0013-2014, DR8-DPO-AE-0002-2017, DR8-DPO-GADMFO-AI-0001-2017, DR8-DPO-GADMFO-AI-0002-2017, DR8-DPO-AE-0011-2017, por el período comprendido entre el 1 de enero de 2013 y el 31 de diciembre de 2017</t>
  </si>
  <si>
    <t>DNA5-0040-2018. Examen Especial a los "Procesos de contratación, ejecución y fiscalización del proyecto para la construcción del sistema integral del alcantarillado sanitario, para la ciudad de Puerto Francisco de Orellana" a cargo del Gobierno Autónomo Descentralizado Municipal Francisco de Orellana.</t>
  </si>
  <si>
    <t>DR8-DPO-GADMFO-AI-0009-2018. Examen Especial a los procesos precontractual, contractual, ejecución y liquidación de los proyectos para la adquisición de bienes y servicios para los grupos de atención prioritaria, en la Dirección de Desarrollo Humano y demás áreas relacionadas, por el período comprendido entre el 1 de enero de 2013 y el 31 diciembre de 2017</t>
  </si>
  <si>
    <t xml:space="preserve">Se organizaron eventos de promoción de derechos organizados por el Consejo Cantonal de Protección de Derechos, las cuales sensibilizaron en promoción de derechos de  los grupos de atención prioritaria, según la normativa nacional e internacional. Y esto mejora el conocimiento sobre el Sistema de Protección Integral. </t>
  </si>
  <si>
    <t xml:space="preserve">Estudio y diseño para la implementación de Señalización Turística Urbana en la Ciudad del Coca, este año se ha logrado realizar la señalización turística en toda la ciduad, además de la colocación de 6 bloques de letras gigantes para la implementación de la marca turística (El Coca Vívelo) para la ciudad de Francisco de Orellana. Equipamiento a iniciativas comunitarias que se vinculan a la actividad turística. </t>
  </si>
  <si>
    <t>La cobertura es del 67,40% de agua potable en el cantón, según los datos de vivienda del INEC 2010. Se ha construido diversos sistemas de agua potable en más de 25 comunidades de las parroquias Dayuma, Taracoa y El Dorado</t>
  </si>
  <si>
    <t>Se ha construido, mejorado vías y aceras y bordillos en dos barrios: La Florida, Santa Rosa, 20 de Mayo, Paraíso Amazónico, 12 de Noviembre, 27 de Octubre y los que se ubican en la calle Ambato. Además más del 50% de las viviendas tiene cobertura de alcantarillado pluvial y se construye aceras y bordillos en distintos barrios de la ciudad. Se hizo la regeneración urbana en los barrios 24 de Mayo, 30 de Abril y Conhogar, se ha contratado la regeneración urbana de la avenida Ambato.</t>
  </si>
  <si>
    <t>Plan en funcionamiento, se realiza la gestión desde el COE cantonal y se ha atentido emergencias cantonales. Se ha reforestado las riberas de los ríos que rodean la ciudad y se cuenta con áreas ambientales municipales para proteger las fuentes de agua y la planta de agua potable tiene dos lugares de captación de agua. Se ha contratado una consultoría sobre prevención de riesgos en las cabeceras parroquiales y en coordinación con otras instituciones se realiza capacitación a la ciudadanía</t>
  </si>
  <si>
    <t xml:space="preserve">Se efectuaron reuniones del COE Cantonal para atender  emergencias, dando seguimiento continuo y  precautelando la seguridad de los ciudadanos. </t>
  </si>
  <si>
    <t>Se cuenta con el Sistema de Alerta Temprana en correcto funcionamiento y se instalarán equipos para dar aviso a los moradores. Se hace limpieza de los drenajes que están en la ciudad, se han construidos 2 nuevos drenajes  y se ha construido 16 nuevas obras para mitigar los riesgos de inundaciones.</t>
  </si>
  <si>
    <t>Se ha realizado estudios y la construcción de las dos infraestructuras de comercialización pública y se ha realizado operativos frecuentes de control de comercio informal, todos los días. Y se ha reubicado a personas que ejercer el comercio informal. Actualmente a terminado de construir la feria indígena y esta en funcionamiento y se han reubicado a nuevos vendedores junto al Mercado Virgen del Cisne, los fines de semana, en donde funciona la feria libre</t>
  </si>
  <si>
    <t xml:space="preserve">Se han realizado convenios de cooperación: Implementación de Servicios de Desarrollo Infantil MIES GADMFO 2018; Implementación de Servicios de Personas con Discapacidad MIES GADMFO 2018; Proyecto Adulto Mayor MIES GADMFO 2018; con las Fundaciones SENDAS y The Nature Conservancy. Hasta el momento se han firmado 27 convenios de cooperación nacional e internacional </t>
  </si>
  <si>
    <t>Se ha ejecutado el plan de recuperación permanente, a través de coactivas, donde se hace citaciones a los deudores y se indica los montos adeudados. Aplicación de rebajas sobre los impuestos prediales según lo permite la ley. Inclusive se aplica un plan de rebajas en el costo de los predios para que puedan legalizar los mismos. Y se actualizado ordenanzas sobre servicios públicos municipales, como resultado se ha incrementado la recaudación en 80% en comparación con el año 2014</t>
  </si>
  <si>
    <t>En el año 2018 se han realizado 3 procesos de rendición de cuentas. Los cuales son: GAD Municipal Francisco de Orellana, Entidades Adscritas y Empresas Municipales y Concejales Municipales, mediante 4 audiencias públicas. Se ha cumplido con lo que dictamina el marco legal ecuatoriano. Se hace presentación mensual de la información municipal de la LOTAIP. Se ha realizado rendición de cuentas en 3 barrios urbanos y una parroquia rural. Igualmente se hizo la rendición de cuentas del año 2017 según la metodología del CPCCS</t>
  </si>
  <si>
    <t>El PDyOT 2014-2019 ha sido actualizado y alineado según la normativa del SENPLADES y del Consejo Nacional de Planificación. La actividad de actualización se ha realizado en el año 2015 y la de alineación en el año 2018, actualmente se realiza las actividades de monitoreo y seguimiento con todos los departamentos municipales</t>
  </si>
  <si>
    <t xml:space="preserve">Estudios realizados de la Calle Napo, Av. 9 de Octubre, Alejando Labaka, calle Ambato. Estudio integral de barrios contenido en el plan de ordenamiento. Actualmente se ha contratado la regeneración urbana de la avenido 9 de octubre
</t>
  </si>
  <si>
    <t>Estudio del Centro Comercial Tres Ríos realizado y estudio elaborado de la Feria Indígena, actualmente se ejecuta la construcción de la Feria Indígena en el mismo lugar</t>
  </si>
  <si>
    <t>Promover el desarrollo de capacidades de los funcionarios municipales para mejorar la calidad de los servicios</t>
  </si>
  <si>
    <t>1 celda relleno sanitario</t>
  </si>
  <si>
    <t>M2.1.- Incrementar al menos hasta 127.500 el N° de personas que asisten al Museo y Centro Cultural MACCO hasta el 2019</t>
  </si>
  <si>
    <t>Incrementar a 240 los casos atendidos por la Junta Cantonal de Derechos anualmente hasta el año 2019</t>
  </si>
  <si>
    <t>Mantener al menos 3 eventos anuales de promoción de derechos en favor de los grupos prioritarios de atención, de los cuales uno al menos debe explicar y promover la presencia de los PIAVs hasta el 2019.</t>
  </si>
  <si>
    <t>Incrementar a 1600 niños, niñas y adolescentes que hacen buen uso del tiempo libre a través del aprendizaje y utilización de las destrezas hasta el 2019</t>
  </si>
  <si>
    <t>Incrementar al menos hasta los 1.900 el número de beneficiarios anuales de proyectos o convenios firmados con el MIES a favor de los grupos de atención prioritaria hasta el año 2019</t>
  </si>
  <si>
    <t>Incrementar al menos hasta las 850 mujeres capacitadas anualmente en desarrollo social hasta el año 2019</t>
  </si>
  <si>
    <t>Incrementar hasta 1.600 los participantes que anualmente realizan  actividades recreativas y deportivas enfocadas a mejorar la salud de la población hasta el año 2019</t>
  </si>
  <si>
    <t>Construir o mantener anualmente al menos 10 infraestructuras de salud, educación y/o centros infantiles hasta el 2019</t>
  </si>
  <si>
    <t>Incrementar y generar hasta al menos los 600 puestos de mercado vinculados a la comercialización pública en proyectos y estudios hasta el 2019</t>
  </si>
  <si>
    <t>Alcanzar el 100% de animales faenados con manejo de registro (trazabilidad) hasta el año 2019</t>
  </si>
  <si>
    <t>Incrementar en 900 personas capacitadas en economía popular y solidaria para mejorar los procesos de agregación de valor hasta el 2019</t>
  </si>
  <si>
    <t>Mejorar prácticas de uso alternativo de productos del bosque (sacha inchi y bambú) a través de la capacitación e investigación en la Finca Demostrativa Municipal hasta el año 2019</t>
  </si>
  <si>
    <t>I4.1.- Nº de puestos de mercado nuevos creados en los proyectos vinculados a la comercialización pública</t>
  </si>
  <si>
    <t>Incrementar hasta al menos los 15.000 los visitantes registrados en la oficina, páginas web y redes sociales de turismo hasta el año 2019</t>
  </si>
  <si>
    <t>Incrementar hasta los 235.000  los visitantes al zoológico  Municipal hasta el 2019</t>
  </si>
  <si>
    <t>Adecuar al menos 32% de vías locales en área urbana consolidada hasta año 2019</t>
  </si>
  <si>
    <t>Tener implementadas al menos 300 frecuencias en el cantón al 2019</t>
  </si>
  <si>
    <t>Disponer de al menos 60km de vías con señalización implementada en el área urbana al 2019</t>
  </si>
  <si>
    <t>Organizar al menos 5 Ferias Inclusivas de Educación Vial  al 2019</t>
  </si>
  <si>
    <t>Crear una Mancomunidad cantonal estructurada y en funcionamiento para cumplir con competencia de tránsito, transporte y seguridad vial al 2019</t>
  </si>
  <si>
    <t>Incrementar hasta el 14% de población que participa de los mecanismos de participación ciudadana hasta el año 2019</t>
  </si>
  <si>
    <t>Incrementar a 1.500 personas formadas en participación ciudadana hasta el año 2019</t>
  </si>
  <si>
    <t>Incrementar hasta el 100% el número de organizaciones sociales mapeadas y registradas al 2019</t>
  </si>
  <si>
    <t>Alcanzar al menos 5 herramientas de gestión mejoradas o implementadas por el GAD al 2019</t>
  </si>
  <si>
    <t>Incrementar hasta el 100% los trámites de solicitud de información atendidos hasta el 2019</t>
  </si>
  <si>
    <t>Incrementar hasta 11 los comunicacionales de difusión y promoción hacia la ciudadanía generados desde la municipalidad, donde al menos 1 debe ser vinculado a los PIAVs para el 2019</t>
  </si>
  <si>
    <t>Incrementar hasta 30 convenios establecidos con instituciones nacionales o internacionales hasta el 2019</t>
  </si>
  <si>
    <t>Incrementar hasta en un 10% los ingresos propios hasta el 2019.</t>
  </si>
  <si>
    <t>Generar al menos una inducción anual sobre los protocolos de actuación ante los PIAVs dirigido a los trabajadores y funcionarios del GADMFO que pueden realizar actividades en el campo hasta el 2019.</t>
  </si>
  <si>
    <t>M6.4.- Aprobar al menos un instrumento de ordenamiento territorial y planificación urbana hasta el 2019</t>
  </si>
  <si>
    <t>1 página actualizada</t>
  </si>
  <si>
    <t>eui</t>
  </si>
  <si>
    <t>COOPERACION INTERNACIONAL Y PROYECTOS</t>
  </si>
  <si>
    <t>Presencia de la institucióin en diferentes eventos como  son Ferias locales y Nacionales a tarvés del material promocional. Difusión de los diferentes eventos culturales para hacer partícipe a la ciudadanía de los mismos ( spots, cuñas, afiches). Además se ha instalado una tienda para promover y posicionar el MACCO localmente y atender mejor a los turistas nacionales y extranjeros.</t>
  </si>
  <si>
    <t xml:space="preserve">Considerando como eventos masivos: Festivales de Danza Internacional y Nacional así como festivales de Teatro, Música. </t>
  </si>
  <si>
    <t>872 Personas son parte procesales en legítimo derecho en los procesos que se desarrolla en la Junta Cantonal de Protección de Derechos de Francisco de Orellana</t>
  </si>
  <si>
    <t>873 Personas son parte procesales en legítimo derecho en los procesos que se desarrolla en la Junta Cantonal de Protección de Derechos de Francisco de Orellana</t>
  </si>
  <si>
    <t xml:space="preserve">473 Entre niños, niñas y adolescentes se benefician con las medidas emitidas para la restitución y  protección de sus derechos mediante un proceso  administrativo que establece la Normativa </t>
  </si>
  <si>
    <t xml:space="preserve">2 Eventos de promoción de los derechos de las mujeres </t>
  </si>
  <si>
    <t>1 Evento de promoción de los derechos de los jóvenes/ mantiene un enfoque intercultural. Se ha desarrollado la presentación del libro dedicado a las Nacionalidades titulada: ¿Erradicar la pobreza o empobrecer las alternativas? de Miriam Lang.</t>
  </si>
  <si>
    <t>Se ha implementado el Proyecto de Desarrollo Infantil que beneficia a niños y niñas de 1 a 3 años, se realiza mediante estimulaciòn temprana, nutrición, salud, fortalecimiento familiar y evaluaciones del desarrollo infantil. En los siguientes CDI: Palma Roja y José Tanguila en la Parroquia La Belleza, Nueva Esperanza en la Parroquia Nuevo Paraíso, Las Abejitas en el barrio Los Rosales, Sonrisitas de Amor en el barrio Flor del Pantano y Las Américas en el barrio Moretal y El Edén en la Parroquia El Edén</t>
  </si>
  <si>
    <t>Se ha desarrollado 3 proyectos. El primero es el proyecto de discapacidad atención en el hogar y la comunidad, el segundo es Olimpiadas Especiales y el tercero el Convenio suscrito con el Ministerio de Educación para el transporte y alimentación de la Unidad Educativa Manuela Cañizares</t>
  </si>
  <si>
    <t>Se ha trabajado con el Proyecto de Atención Integral del Adulto Mayor. La atención se realiza en la Parroquia urbana y todas la Parroquias rurales. Mediante dos modalidades: centro diurno en la Parroquia urbana y atención domiciliaria en las Parroquias rurales</t>
  </si>
  <si>
    <t xml:space="preserve">SE ha realizado capacitación en actividades de Manualidades, Corte y confección, Belleza, Gastronomía, Panadería, Pastelerìa, Contabilidad, Emprendimiento, en los siguientes lugares:                                                                     • 3 de mayo
• El Esfuerzo
• Taracoa
• Dayuma
• Amaron Mesa
• Parutu Yacu
• San Sebastián del Coca
• 12 de Octubre vía pindo
• Flor de Manduro
• 3 de mayo
• El Esfuerzo
• Taracoa
• Dayuma
• Amaron Mesa
• Parutu Yacu
• San Sebastián del Coca
• 12 de Octubre vía pindo
• Flor de Manduro
• Unión y Progreso
• Nuevo Coca
• La Florida
• Ñucanchi Wasi
• Central
• Los Sauces
• La Florida
• F.I.C.K.A.E
• 27 de Octubre
• Las Américas
</t>
  </si>
  <si>
    <t>Se ha trabajado en varios puntos del Cantón dando bailoterapia en los siguientes lugares:B. Flor de Oriente, Plazoleta Municipal, B. 27 de Octubre, B. Los Ceibos, B. Paraíso Amazónico, B. Conhogar, Centro de Rehabilitación Quiero Vivir, B. 24 de Mayo, y en varias Parroquias al grupo de Adultos Mayores.</t>
  </si>
  <si>
    <r>
      <t xml:space="preserve">La Dirección de Gestión Obras Públicas, realiza anualmente varios mantenimientos y aportes de materiales de contrucción para los Centros Educativos, infantiles y de salud en atención a sus necesidades y de acuerdo sus comrpromisios adquiridos mediante convenios.                                                                                           </t>
    </r>
    <r>
      <rPr>
        <b/>
        <sz val="12"/>
        <rFont val="Calibri"/>
        <family val="2"/>
        <scheme val="minor"/>
      </rPr>
      <t xml:space="preserve">Educación: </t>
    </r>
    <r>
      <rPr>
        <sz val="12"/>
        <rFont val="Calibri"/>
        <family val="2"/>
        <scheme val="minor"/>
      </rPr>
      <t xml:space="preserve">Escuela Vicente Zambrano, CECIB Gabriel Tanguila, CECIB Manibí; Unidad Técnica Narcisa de Jesús; CECIB 25 de Septiembre; Escuela Benjamín Carrión; CECIB Huamani; CEB Gustavo Lara; Geovanny Calles; Richard Burgos; Presidente Tamayo; Carmen Teneda; Medardo Angel Silva; Escuela La Belleza; Colegio Puerto Colón, Escuela Domingo Sabio, CEIB Ñucanchi Huasi, Colegio Padre Miguel Gamboa, Escuela Gudalupe Larriva, Escuela Julio César San Miguel, Hada Lucía Cortéz, CEC José Pascual Alvarado, Ciudad del Coca, David Clark; San Luis-Comuidad Nunku,i, Arturo Borja Jorge Noteno; Humberto Andy Destacamento Banderas, Jaime Roldós Aguilera, Rìo Acorano, Richard Burgos,  Josè Andrango, Francisco de Orellana, CECIB Maximiliano Alvarado, Mushuk Ayllu =36
</t>
    </r>
    <r>
      <rPr>
        <b/>
        <sz val="12"/>
        <rFont val="Calibri"/>
        <family val="2"/>
        <scheme val="minor"/>
      </rPr>
      <t>Centros Infantiles:</t>
    </r>
    <r>
      <rPr>
        <sz val="12"/>
        <rFont val="Calibri"/>
        <family val="2"/>
        <scheme val="minor"/>
      </rPr>
      <t xml:space="preserve"> Picachu, Las Abejitas y Sonrisitas de Ternura, Sonrisitas en América, CIVB Nueva Esperanza Kuyrana Huasi=06
</t>
    </r>
    <r>
      <rPr>
        <b/>
        <sz val="12"/>
        <rFont val="Calibri"/>
        <family val="2"/>
        <scheme val="minor"/>
      </rPr>
      <t>Salud</t>
    </r>
    <r>
      <rPr>
        <sz val="12"/>
        <rFont val="Calibri"/>
        <family val="2"/>
        <scheme val="minor"/>
      </rPr>
      <t xml:space="preserve">: Subcentro de Inés Arango=01
</t>
    </r>
    <r>
      <rPr>
        <b/>
        <sz val="12"/>
        <rFont val="Calibri"/>
        <family val="2"/>
        <scheme val="minor"/>
      </rPr>
      <t>Total= 43</t>
    </r>
    <r>
      <rPr>
        <sz val="12"/>
        <rFont val="Calibri"/>
        <family val="2"/>
        <scheme val="minor"/>
      </rPr>
      <t xml:space="preserve">
</t>
    </r>
  </si>
  <si>
    <r>
      <t xml:space="preserve">Se realizaron mantenimientos, adecuaciones, reparaciones  y construcciones de                                </t>
    </r>
    <r>
      <rPr>
        <b/>
        <sz val="12"/>
        <rFont val="Calibri"/>
        <family val="2"/>
        <scheme val="minor"/>
      </rPr>
      <t>EDUCACIÒN: Convenios  año 2017 Materiales:</t>
    </r>
    <r>
      <rPr>
        <sz val="12"/>
        <rFont val="Calibri"/>
        <family val="2"/>
        <scheme val="minor"/>
      </rPr>
      <t xml:space="preserve"> Arturo Borja; Presidente Tamayo, Jaime Roldós Aguilera; Hada Lucía Cortez; CEIB Jorge Noteno; Humberto Andy; Destamento Banderas; David Clark; Padre Miguel Gamboa </t>
    </r>
    <r>
      <rPr>
        <b/>
        <sz val="12"/>
        <rFont val="Calibri"/>
        <family val="2"/>
        <scheme val="minor"/>
      </rPr>
      <t>Convenio Obras:</t>
    </r>
    <r>
      <rPr>
        <sz val="12"/>
        <rFont val="Calibri"/>
        <family val="2"/>
        <scheme val="minor"/>
      </rPr>
      <t xml:space="preserve"> Destamento Banderas y Arturo Borja; </t>
    </r>
    <r>
      <rPr>
        <b/>
        <sz val="12"/>
        <rFont val="Calibri"/>
        <family val="2"/>
        <scheme val="minor"/>
      </rPr>
      <t>Compra de materiales del  convenio año 2018:</t>
    </r>
    <r>
      <rPr>
        <sz val="12"/>
        <rFont val="Calibri"/>
        <family val="2"/>
        <scheme val="minor"/>
      </rPr>
      <t xml:space="preserve"> </t>
    </r>
    <r>
      <rPr>
        <b/>
        <sz val="12"/>
        <rFont val="Calibri"/>
        <family val="2"/>
        <scheme val="minor"/>
      </rPr>
      <t xml:space="preserve">Construcciòn </t>
    </r>
    <r>
      <rPr>
        <sz val="12"/>
        <rFont val="Calibri"/>
        <family val="2"/>
        <scheme val="minor"/>
      </rPr>
      <t xml:space="preserve">  (ESc. Jose Andrango, CECIB Josè Vicente Zambrano, Unidad Educativa Pascual Alvado; Francisco de Orellana; Jaime Roldós Aguilera; Arturo Borja; Hada Lucìa Cortéz; CECIB Maximiliano Alvarado; Padre Miguel Gamboa; Jorge Noteno; Mushuk Ayllu,  Rìo Acorano;  Richard Burgos</t>
    </r>
    <r>
      <rPr>
        <b/>
        <sz val="12"/>
        <rFont val="Calibri"/>
        <family val="2"/>
        <scheme val="minor"/>
      </rPr>
      <t xml:space="preserve">) Electrico: </t>
    </r>
    <r>
      <rPr>
        <sz val="12"/>
        <rFont val="Calibri"/>
        <family val="2"/>
        <scheme val="minor"/>
      </rPr>
      <t xml:space="preserve">(Hada Lucìa Cortéz; Padre Miguel Gamboa;Ciudad del Coca; Carmen Teneda
</t>
    </r>
    <r>
      <rPr>
        <b/>
        <sz val="12"/>
        <rFont val="Calibri"/>
        <family val="2"/>
        <scheme val="minor"/>
      </rPr>
      <t xml:space="preserve">CIVB: </t>
    </r>
    <r>
      <rPr>
        <sz val="12"/>
        <rFont val="Calibri"/>
        <family val="2"/>
        <scheme val="minor"/>
      </rPr>
      <t xml:space="preserve">Las Abejitas y Sonrisitas de Ternura, Kuyrana Huasi y Nueva Esperanza.
</t>
    </r>
    <r>
      <rPr>
        <b/>
        <sz val="12"/>
        <rFont val="Calibri"/>
        <family val="2"/>
        <scheme val="minor"/>
      </rPr>
      <t>EDUC.=19+CIVB=4=23</t>
    </r>
    <r>
      <rPr>
        <sz val="12"/>
        <rFont val="Calibri"/>
        <family val="2"/>
        <scheme val="minor"/>
      </rPr>
      <t xml:space="preserve">
</t>
    </r>
  </si>
  <si>
    <t>Se ha realizado el diseño  y estudio definitivo aprobado en trabajo conjunto GADMFO y MSP ( Coordinación zonal 2-Salud),     presentado al Banco de Desarrollo del Ecuador   para que financie este proyecto con los fondos de  la devolución del IVA del año 2017, para su ejecución en el año 2018.</t>
  </si>
  <si>
    <t xml:space="preserve">En el añoo 2017 se realizó un 80% en mantenimientos y mejoramiento y en el año se contratò el MANTENIMIENTO DEL MERCADO VÍRGEN DEL CISNE,  BLOQUE MÓDULOS Y TERMINAL DE TRANSFERENCIA DEL CANTÓN FRANCISCO DE ORELLANA, PROVINICA DE ORELLANA”,  ahi se  consideró trabajos de  implementación de luminarias y ventilación con el cual se cumplió la meta del 100%. </t>
  </si>
  <si>
    <t>Se dispone de estudio del Centro Comercial 3 Ríos. Y se ha gestionado la compra del terreno para la construcción del Centro Comercial</t>
  </si>
  <si>
    <t xml:space="preserve">Prácticas de uso alternativo con cultivos de la zona como: Sacha inchi, Barbasco, Camu camu, Copuazu, Marañón; y de especies introducidas como: Yuca, Orito, Guineo, Plátano, Piña, Aguacate, Frutipan, Caña de azúcar.    
La finca ha recibido a estudiantes de diferentes instituciones como: Instituto Tecnológico Superior Oriente ITSO, Unidad Técnica Particular de Loja UTPL, Universidad Nacional de Loja UNL, Unidad Educativa Jaime Roldós Aguilera, Unidad Educativa Yachana Inti.
</t>
  </si>
  <si>
    <t>El COCAZOO esta en funcionamiento y esta disponible permanentemente a las personas del Cantón, turistas locales y nacionales. Así como hace una concientización sobre la fauna y flora local, y promueve el conocimiento de la misma</t>
  </si>
  <si>
    <t>Se ha catastrado el 100% del territorio Cantonal, se ha realizado un catastro urbano y rural, en el año 2017. Actualmente, se hace una actualización del catastro urbano y esta en funcionamiento el catastro rural</t>
  </si>
  <si>
    <t>En convenio con SIG Tierras se apoyó la realización del catastro rural del Cantón. Se excluye área urbana de las cabeceras parroquiales</t>
  </si>
  <si>
    <t>El POU se realizó y se aprobo en el año 2012, la actualización se la realiza según la información anual recolectada, pero un cambio y actualización más profunda depende de la nueva normativa creada, en el año 2016</t>
  </si>
  <si>
    <t>Con la aprobación del pliego tarifario en el año 2015 se pudo controlar el consumo excesivo y conexiones clandestinas en algunos usuarios que no tenían micromedición. Además se produce una categorización de usuarios y rangos de consumo dentro de cada una de las categorías.</t>
  </si>
  <si>
    <t>Se ha construido 3 Sistemas de Agua potable para las comunidades rurales de José Tanguila y Canaan Sangay en la parroquia la Belleza y la comunidad Patria Nueva en la parroquia Taracao, que beneficia a 114 familias</t>
  </si>
  <si>
    <t>Esta en funcionamiento en la zona consolidada de la ciudad y da servicio permanente a los siguientes barrios: Unión y Progreso, 24 de Mayo Conhogar, 30 de Abril, Cambaguasi, Central, Perla Amazónica, 27 de Octubre, 285 de Marzo, La Florida, Las Américas,  20 de Mayo, 12 de Noviembre, Santa Rosa, Luis Guerra, Ñucanchi Wasi, Los Sauces,Turismo Ecológico, Los Rosales, Los Sauces, Los Ceibos, las Américas, Paraíso Amazónico, Julio LLori, El Moretal y 6 de Diciembre.</t>
  </si>
  <si>
    <t>Se ha cumplido con la construcción y funcionamiento del alcantarillado pluvial y se dió acceso a los siguientes barrios: 20 de Mayo, Paraíso Amazónico, Los Rosales, Las Américas, La Florida y 12 de Noviembre (los 4 últimos es por el proyecto de la calle Ambato)</t>
  </si>
  <si>
    <t>Se ha construido y esta en funcionamiento el alcantarillado sanitario de las siguientes cabeceras Parroquiales de las parroquias rurales: Dayuma, El Dorado, García Moreno, San José de Guayusa, Alejandro Labaka, Taracoa, Nuevo Paraíso</t>
  </si>
  <si>
    <r>
      <t xml:space="preserve">La Dirección encargada del incremento de áreas verdes y espacios públicos es la Dirección de Planificación Territorial de la Municpalidad 
La Dirección de Gestión de Obras Públicas, ejecuta obras en los espacios públicos destinados para la construcción de Canchas cubiertas, Casas comunales, Mercado, como Feria Indígena coordinando mancomunadamente con los beneficiaries de los proyectos y las direcciones del GADMFO.
</t>
    </r>
    <r>
      <rPr>
        <b/>
        <sz val="12"/>
        <rFont val="Calibri"/>
        <family val="2"/>
        <scheme val="minor"/>
      </rPr>
      <t xml:space="preserve">2014-2018 Casa Comunales; </t>
    </r>
    <r>
      <rPr>
        <sz val="12"/>
        <rFont val="Calibri"/>
        <family val="2"/>
        <scheme val="minor"/>
      </rPr>
      <t xml:space="preserve">(196.50) Barrio 27 de Octubre, (196.50) Turismo Ecológico, (123.83) Río Sabalo, (175.44) San Lorenzo, (52.74) Cristalino, (246.84) 28 de Marzo,  (170.78) Sector Bellavista 2; (160) Valle Hermoso; (196.5) Taracoa; (108) Parroquia Dayuma.
Total =1627.13 m2 
</t>
    </r>
    <r>
      <rPr>
        <b/>
        <sz val="12"/>
        <rFont val="Calibri"/>
        <family val="2"/>
        <scheme val="minor"/>
      </rPr>
      <t xml:space="preserve">2018: </t>
    </r>
    <r>
      <rPr>
        <sz val="12"/>
        <rFont val="Calibri"/>
        <family val="2"/>
        <scheme val="minor"/>
      </rPr>
      <t>Río Sabalo (123.83),  Sector Bellavista 2  (170.78); Valle Hermoso (160); Taracoa, (196.5); Parroquia Dayuma (108)</t>
    </r>
    <r>
      <rPr>
        <b/>
        <sz val="12"/>
        <rFont val="Calibri"/>
        <family val="2"/>
        <scheme val="minor"/>
      </rPr>
      <t>=635.28 m2</t>
    </r>
    <r>
      <rPr>
        <sz val="12"/>
        <rFont val="Calibri"/>
        <family val="2"/>
        <scheme val="minor"/>
      </rPr>
      <t xml:space="preserve">
</t>
    </r>
    <r>
      <rPr>
        <b/>
        <sz val="12"/>
        <rFont val="Calibri"/>
        <family val="2"/>
        <scheme val="minor"/>
      </rPr>
      <t xml:space="preserve">2014-2018 Canchas Cubiertas: </t>
    </r>
    <r>
      <rPr>
        <sz val="12"/>
        <rFont val="Calibri"/>
        <family val="2"/>
        <scheme val="minor"/>
      </rPr>
      <t xml:space="preserve">(737.06 ) Barrio Cisne; (600) Sector El Recreo; (660) Sector Abdón Calderón; (757.28) Turismo Ecológico; (660) Cacique Jumandy I Etapa; (910) Miwaguno, (88.48) Cacique Jumandy II Etapa; (679.84) Arturo Borja; (826)  Destacamento Banceras. </t>
    </r>
    <r>
      <rPr>
        <b/>
        <sz val="12"/>
        <rFont val="Calibri"/>
        <family val="2"/>
        <scheme val="minor"/>
      </rPr>
      <t>Total=5963.66 m2</t>
    </r>
    <r>
      <rPr>
        <sz val="12"/>
        <rFont val="Calibri"/>
        <family val="2"/>
        <scheme val="minor"/>
      </rPr>
      <t xml:space="preserve">
</t>
    </r>
    <r>
      <rPr>
        <b/>
        <sz val="12"/>
        <rFont val="Calibri"/>
        <family val="2"/>
        <scheme val="minor"/>
      </rPr>
      <t>2018=</t>
    </r>
    <r>
      <rPr>
        <sz val="12"/>
        <rFont val="Calibri"/>
        <family val="2"/>
        <scheme val="minor"/>
      </rPr>
      <t xml:space="preserve">(88.48 m) Cacique Jumandy II Etapa; (679.84m) Arturo Borja; (826m)  Destacamento Banceras, (45 m) El Moretal y Julio Llori (Las tekas) = 1639.32m2
Feria Indígena=3300m2
</t>
    </r>
    <r>
      <rPr>
        <b/>
        <u/>
        <sz val="12"/>
        <rFont val="Calibri"/>
        <family val="2"/>
        <scheme val="minor"/>
      </rPr>
      <t xml:space="preserve">Total=10890.79 m2 </t>
    </r>
    <r>
      <rPr>
        <sz val="12"/>
        <rFont val="Calibri"/>
        <family val="2"/>
        <scheme val="minor"/>
      </rPr>
      <t xml:space="preserve">
Las áreas verdes se encuentran distribuidas en los diferentes barrios de la ciudad, dividos en jardineras, parterres y parques.</t>
    </r>
  </si>
  <si>
    <r>
      <t>Se contrató en el año 2017 y fueron jececutas y terminadas en el año 2018 las canchas del  Sector El Recreo Barrio el Moretal; Sector Abdón Calderón del barrio perla Amazònica; Comunidad  Cacique Jumandy I Etapa, Parroquia La Belleza</t>
    </r>
    <r>
      <rPr>
        <b/>
        <sz val="12"/>
        <rFont val="Calibri"/>
        <family val="2"/>
        <scheme val="minor"/>
      </rPr>
      <t>=3</t>
    </r>
    <r>
      <rPr>
        <sz val="12"/>
        <rFont val="Calibri"/>
        <family val="2"/>
        <scheme val="minor"/>
      </rPr>
      <t xml:space="preserve">
En el último cuatrimestre se contrató y ejecutò las canchas en la Comunidad Cacique Jumandy II Etapa; en Esc. Destacamento Banderas y Arturo Borja=3                                     
</t>
    </r>
  </si>
  <si>
    <t xml:space="preserve">Se contrató en el año 2017 y se terminò en 2018:  cancha del Barrio La Florida.                                                            Se contratò  y se ejecutò en 2018: Barrios  Julio Llori y  Barrio Moretal (obras complementarias);                                                                                      
 canchas Sector Tiwitza-barrio 27 de Octubre; 30 de Abril y la Florida. Avance 51%  
</t>
  </si>
  <si>
    <t>Desde año 2014-2018 se ha acondicionado  el Terminal Terrestre EP COCA, el MACCO y se ejecutaron proyectos con accesibiidad en el Centro de Interpretación en el Zoológico Municipal, Clínica Veterinaria del Zoológico Municipal, Galpón Cuerpo de Bomberos, Camal Municipal, la Feria Indígena, Edificio de la Compañía de Bomberos X-II, Mercado Municipal Virgen del Cisne, Cementerio Municipal Central, Cementerio Flor del Oriente=11 (68,75%)</t>
  </si>
  <si>
    <t xml:space="preserve">En el año 2014 se ejecutó  del la primera Etapa del Cementerio que comprende; cerramiento frontal (ingreso), garita, bóvedas subterraneas de hormigón y acera para el parqueadero y en el año 2016 se ejecuto la II etapa  según el contrato año 2015 que abarca Nichos, Camineras, Áreas de descanso,etc. Se ha implementado la construcción de 8.133m2 que es igual a 0.81 has y el resto de has está manejado como área verde, de las 2 has de Cementerio General Victoria, el área que posee el cementerio es de 15 has. En el Cementerio central se ha acondicionado una hectárea en beneficio de la población urbana de la ciudad
</t>
  </si>
  <si>
    <t>Meta cumplida, desde año 2014 al 2017 se construyeron 44 en la  paradas de buses  en la zona urbana y rural (El Dorado), este trabajo fue  coordinado con la  Direcciòn de Tránsito GADMFO actualmente Mancomuniad de Transporte Terrestre,Tránsito y Seguridad vial de los GADs Francisco de Orellana y Aguarico.</t>
  </si>
  <si>
    <r>
      <t>Se cumpliò con la meta; e</t>
    </r>
    <r>
      <rPr>
        <b/>
        <sz val="12"/>
        <rFont val="Calibri"/>
        <family val="2"/>
        <scheme val="minor"/>
      </rPr>
      <t>n  el año 2017,</t>
    </r>
    <r>
      <rPr>
        <sz val="12"/>
        <rFont val="Calibri"/>
        <family val="2"/>
        <scheme val="minor"/>
      </rPr>
      <t xml:space="preserve"> se contrató la consultoría denominada “Reapertura para los estudios definitivos para la regeneración urbana de la </t>
    </r>
    <r>
      <rPr>
        <b/>
        <sz val="12"/>
        <rFont val="Calibri"/>
        <family val="2"/>
        <scheme val="minor"/>
      </rPr>
      <t>Avda. 9 de octubre</t>
    </r>
    <r>
      <rPr>
        <sz val="12"/>
        <rFont val="Calibri"/>
        <family val="2"/>
        <scheme val="minor"/>
      </rPr>
      <t xml:space="preserve"> desde el Malecon hasta la avenida Interoceánica (Coca-Loreto) de la ciudad de Francisco de Orellana” y </t>
    </r>
    <r>
      <rPr>
        <b/>
        <sz val="12"/>
        <rFont val="Calibri"/>
        <family val="2"/>
        <scheme val="minor"/>
      </rPr>
      <t>para la calle Ambato</t>
    </r>
    <r>
      <rPr>
        <sz val="12"/>
        <rFont val="Calibri"/>
        <family val="2"/>
        <scheme val="minor"/>
      </rPr>
      <t xml:space="preserve"> en el realizó la consultoria e</t>
    </r>
    <r>
      <rPr>
        <b/>
        <sz val="12"/>
        <rFont val="Calibri"/>
        <family val="2"/>
        <scheme val="minor"/>
      </rPr>
      <t>n el año 2014</t>
    </r>
    <r>
      <rPr>
        <sz val="12"/>
        <rFont val="Calibri"/>
        <family val="2"/>
        <scheme val="minor"/>
      </rPr>
      <t xml:space="preserve"> denominado “Estudio definitivo para el diseño de pavimentacion de las calles av. Las Américas desde la Miguel Iturralde hasta la av. Alejandro Labaka, 6 de Diciembre entre Miguel Gamboa y 2 de Noviembre, Ambato entre Ernesto Rodriguez y 2 de Noviembre, Río Zuno entre Carlos Sanmiguel y Miguel Iturralde, Río Sumaco desde 9 de octubre hasta la calle Ambato, RÍo Huataraco desde 9 de Octubre hasta la calle Ambato, Loja entre Miguel Gamboa y 2 de Noviembre, 12 de febrero entre Miguel Gamboa y 2 de Noviembre, Patricio Lascano entre avenida Las Américas y Simón Boíivar, calle los Laureles del barrio Flor del Oriente perteneciente al cantón Francisco de Orellana,“                                          </t>
    </r>
  </si>
  <si>
    <t>Se cumpliò con la esta, ya que en el año 2017 Se contrató  una consultoría para la contratación de estudios completos para tres puentes;                                                                                                          1.) Puente Río Añango en la parroquia urbana Puerto Francisco de Orellana,                                                                                        2.) Puente Añango parroquia urbana Puerto Francisco de Orellana,                                                                                                              3.) Puente en la cabecera parroquial rural de Taracoa.</t>
  </si>
  <si>
    <t>Se ha otorgado rutas nuevas para la modalidad Intracantonal de las operadoras de Transporte Huaoranis y Fransa. Las rutas otorgadas: Lumucha,  Flor de las palmas, Paco Rumi, Comunidad Manguilla, Bella vista Alto, Juwa, Coca-Tiwino-Juwa, Caspizapa,Pindo, Hormiguero, Rodrigo Borja, Pindo, Bay Enomenga, Conga, Sangay, Casique Jumandy, Caluma, Puma, Tiwino, Comunidad 15 de Enero, Cooperativa el Rocio. Punino, Nueva Juventud, La merced, San Marcos.</t>
  </si>
  <si>
    <t xml:space="preserve"> -Se realizó un diagnóstico de la Situación Actual del Cantón Francisco de Orellana donde se ejecutaron varios planes de trabajo como :                                     -se ejecutó el plan de movilidad, con un cumplimiento de Estudio de Oferta y Demanda en el Cantón Francisco de Orellana para el Transporte Comercial del Servicio de Taxis y Carga Liviana.                                       - Estudio de Oferta y Demanada en el Cantón Francisco de Orellana para el Transporte Comercial Escolar e Institucional.                                       - Estudio de Oferta y Demanda en el Cantón Francisco de Orellana para Trasporte Público Intracantonal.</t>
  </si>
  <si>
    <t xml:space="preserve">Se realizó la señalización horizontal de pasos cebras, líneas de seguridad, rompe velocidades, bordes de vía, etc. Av. Alejandro Labaka, Av. 9 de Octubre, calle 6 de Diciembre, barrio 20 de Mayo, Barrio Santa Rosa, Barrio central,Barrio Conhogar </t>
  </si>
  <si>
    <t xml:space="preserve">Se implementó en la 9 Av.  De Octubre y Rio Zuno, controlando y ordenando el flujo vehicular.  El restante se encuentra distribuido en: QUITO Y EUGENIO ESPEJO, AV.9 DE OCTUBRE Y ELOY ALFARO, AV. 9 DE OCTUBRE Y VICENTE ROCAFUERTE, CUENCA Y AMAZONAS, CUENCA Y NAPO, CUENCA Y QUITO, CUENCA Y AV. 9 DE OCTUBRE, AV. 9 DE OCTUBRE Y GUAYAQUIL, GUAYAQUIL Y AMBATO, AV. 9 DE OCTUBRE Y LUIS UQUILLAS, AV. 9 DE OCTUBRE Y VIA LORETO, ALEJANDRO LABAKA Y GARCÍA MORENO, ALEJANDRO LABAKA Y VÍA AL SACHA, QUITO Y VICENTE ROCAFUERTE, NAPO Y VICENTE ROCAFUERTE, ALEJANDRO LABAKA Y VICENTE ROCAFUERTE, CUENCA Y AMBATO, QUITO Y SIMÓN BOLIVAR, NAPO Y GUAYAQUIL, QUITO Y GUAYAQUIL, NAPO Y LUIS UQUILLAS, AV. 9 DE OCTUBRE Y ERNESTO RODRÍGUEZ, AMBATO Y ERNESTO RODRÍGUEZ, AV. 9 DE OCTUBRE Y MIGUEL GAMBOA, </t>
  </si>
  <si>
    <t>En estas ferias inclusivas participaron   Unidades Educativas del Cantón Francisco de Orellana y a la ciudadania en general.</t>
  </si>
  <si>
    <t>Se creó la Mancomunidad de Tránsito, agrupando al cantón Francisco de Orellana y Aguarico. Se contó  con RUC propio, Directorio estructurado, Mancomunidad en funcionamiento y se elaboró el estatuto aprobado por CNC</t>
  </si>
  <si>
    <t xml:space="preserve">Se cumplió con el  número de vehículos matriculados y revisados </t>
  </si>
  <si>
    <t>Se emitió resoluciones sobre Cambio de socios, Cambio de vehículo, Incrementos de cupo, Permiso de operación, Renovación de permiso de operación, Resolución de prórrogas, Habilitación de vehículos, Deshabilitación de vehículo, incremento de cupos,etc.</t>
  </si>
  <si>
    <t>Se Controló  y se cumplió con lo que especifica las leyes de Tránsito de acuerdo a nuestras competencias como Mancomunidad de Tránsito. Se participó en los operativos pioneros de manera semanal conjuntamente con la ANT y Policia Nacional, al Transporte Intracantonal, Escolar Institucional, Carga Liviana, Taxis convencionales ,Taxis Ejecutivos y demás Transporte Pesados.</t>
  </si>
  <si>
    <t>Se ha mejorado y equipado la infraestructura Municipal, para lo cual se ha construido y equipo la tercera planta de Desarrollo Humano. Se compró muebles y enseres y equipos de computación para reemplazar los existentes</t>
  </si>
  <si>
    <t>Se trabaja con distintos sistemas integrados, como son: Cabildo, Catástros Municipales, SIGAME. Además se cuenta con un Call Center para mantener la información segura</t>
  </si>
  <si>
    <t>En coordinación con el FEPP Regional Coca y el Ministerio de Justicia, se realizaron reuniones de coordinación para establecer objetivos de protección de los derechos de las PIAVs. La cual es parte del PDyOT Cantonal y fue incorporada en el proceso de Alineación.</t>
  </si>
  <si>
    <t>La población participa de los mecanismos de participación que contempla la ley. Si se cuenta los medios televisivos para la rendición de cuentas semanal de Alcaldía llega a 24101 participantes, solo los eventos de participación ciudadana realizados por la Dirección de Participación y Desarrollo contempla la participación de 10101 participantes.</t>
  </si>
  <si>
    <t>1 Proceso sobre uso de página web, 1 Proceso de rendición de cuentas en barrios y parroquias rurales, 1 Proceso en comunidades sobre mecanismos de participación ciudadana, 1 Proceso de monitoreo y seguimiento del PDyOT 2014-2019</t>
  </si>
  <si>
    <t>1 Proceso sobre uso de página web, 1 Proceso de rendición de cuentas en barrios y parroquias rurales, 1 Proceso en comunidades sobre mecanismos de participación ciudadana, 1 proceso de monitoreo y seguimiento del PDyOT 2014-2019</t>
  </si>
  <si>
    <t>Se han realizado 46 Eventos de Capacitación en Participación Ciudadana en temáticas de Rendición de cuentas barrial y parroquial, Participación ciudadana e información pública, Delimitación territorial de las parroquias rurales y catastro rural, Alineación del PDyOT 2014-2019 del Cantón Francisco de Orellana, Socialización de la Alineación del PDyOT y otros temas relacionados con la participación ciudadana.</t>
  </si>
  <si>
    <t>Se actualiza cada semestre la base de datos y se ha incrementado en el 100% las organizaciones nuevas registradas, que son parte de la Instancia de participación Cantonal</t>
  </si>
  <si>
    <t>Se cuenta con una base de datos de las organizaciones sociales, gremiales, por géneros, por grupos etarios y otros. Así como de instituciones, Barrios y Parroquias del Cantón</t>
  </si>
  <si>
    <t>Los niños y niñas participan de eventos para el uso del tiempo libre en actividades deportivas, recreativas y de formación en los diferentes barrios de la ciudad y mejoran su bienestar individual</t>
  </si>
  <si>
    <t>Mediante el buen uso del tiempo libres, actividades recreativas y deportivas, los proyectos en favor de la niñez, adolescencia, mujeres, adultos mayores, jóvenes y personas con discapacidad se ha fortalecido el sistema cantonal de protección general de derechos promoviendo la equidad, la inclusión y la igualdad de oportunidades, principalmente en los grupos de atención prioritaria</t>
  </si>
  <si>
    <t>Se han desarrollado actividades recreativas y deportivas en fùtbol, bailoterapia y gimnasia en los diferentes barrios de la ciudad, dirigido a grupos de atención prioritaria y todo tipo de ciudadanos</t>
  </si>
  <si>
    <t>La actividad se realiza desde el año 2019</t>
  </si>
  <si>
    <t>Se reduce en 40% las construcciones informales en el ámbito urbano</t>
  </si>
  <si>
    <t>Se ha adecuado la vialidad de la ciudad desde vías y calles asfaltadas y adoquinadas. El avance es lento debido a que los asentamientos informales se han multiplicado</t>
  </si>
  <si>
    <t>Contar con un nuevo espacio fisico para brindar mas servicio  de la ciudadanía, destinado al descanso  de los restos mortales de los seres queridos.</t>
  </si>
  <si>
    <t>La adecuación de vías sirve para mejorar la movilidad cantonal de las personas y los vehículos</t>
  </si>
  <si>
    <t>Funcionarios municipales han asistido a un taller en conjunto con el FEPP Regional Coca y el Ministerio de Justicia, se realizaron reuniones de coordinación para establecer objetivos de protección de los derechos de las PIAVs. La cual es parte del PDyOT Cantonal y fue incorporada en el proceso de Alineación.</t>
  </si>
  <si>
    <t>Las acciones de capacitación y de generación de protocolos sirven para  mejorar las capacidades institucionales, así como instaurar condiciones para cumplir con los derechos humanos de las PIAVs en el cantón</t>
  </si>
  <si>
    <t>Describa los resultados alcanzados por el Sistema de Participación: Se ha podido aplicar los mecanismos de participación ciudadana y control social, como son: presupuesto participativo y rendición de cuentas. Se ha logrado aprobar la Alineación del Plan de Desarrollo y Ordenamiento Territorial del cantón Francisco de Orellana 2014-2019</t>
  </si>
  <si>
    <t>http://www.orellana.gob.ec/es/transparencia/rendicion-de-cuentas.html</t>
  </si>
  <si>
    <t>Sistema de Participación Ciudadana cantonal</t>
  </si>
  <si>
    <t>Audiencia de Rendición de Cuentas 2017 del GAD Municipal y las entidades vinculadas. Se logro informar a la ciudadanía sobre los avances del plan de desarrollo y sobre las actividades realizadas por el GAD Municipal</t>
  </si>
  <si>
    <t>Asamblea para la elaboración de Rendición de Cuentas y Asamblea de presentación pre aprobación de presupuesto municipal. La ciudadanía participa de los mecanismos de participación ciudadana</t>
  </si>
  <si>
    <t>literal m 2018</t>
  </si>
  <si>
    <t>LOTAIP 2018</t>
  </si>
  <si>
    <t>En Asamblea Cantonal del Sistema de Participación Ciudadana, del 31 de enero, se eligen las comisiones del equipo técnico de elaboración del informe y de los ciudadanos</t>
  </si>
  <si>
    <t>El día 08 de enero el GAD Municipal Francisco de Orellana emite la Resolución No.010-AGADMFO-2019 sobre la Rendición de Cuentas 2018. El día 16 de enero la Asamblea Cantonal del Sistema de Participación presenta la solicitud de rendición de cuentas a Alcaldía. La última semana de enero se presenta la solicitud de temas y preguntas a la Alcaldía, conjuntamente otros colectivos ciudadanos lo realizan para las entidades adscritas y empresas públicas municipales.</t>
  </si>
  <si>
    <t xml:space="preserve">El 16 de enero la Asamblea Cantonal solicita la realización Asamblea Ciudadana, el 31 de enero presentó las preguntas sobre el PDyOT cantonal 204-2019 de la presenta administración municipal. Posteriormente, por disposición del CPCCS Delegación Orellana 2 ciudadanos presentan nuevas preguntas. </t>
  </si>
  <si>
    <t xml:space="preserve">Resolución No.010-AGADMFO-2019
</t>
  </si>
  <si>
    <t>El día 31 de enero se hace convocatoria de Asamblea Cantonal del Sistema de Participación, para elegir: Equipo Coordinador de la Asamblea Cantonal, quienes dirigiran la Asamblea y Equipo Técnico Mixto (Técnico-Evaluación Institucional y Ciudadano)</t>
  </si>
  <si>
    <t xml:space="preserve">Acta Asamblea Cantonal 31 de enero de 2019
</t>
  </si>
  <si>
    <t>Se debería comunicar a los usuarios el uso y funcionamiento del sistema de alcantarillado.</t>
  </si>
  <si>
    <t xml:space="preserve"> Se han realizado 2 campañas: la primera se la realizo el 15 de mayo del 2018 y la segunda el 15 de noviembre del 2018</t>
  </si>
  <si>
    <t>Socializar la labor que el municipio realiza en la elaboración de proyectos para beneficio del cantón.</t>
  </si>
  <si>
    <t xml:space="preserve">Se realizó la exposición de los proyectos urbanísticos elaborados por la UDLA en convenio con el Gobierno Autónomo Descentralizado Municipal Francisco de Orellana, por motivo del XLIX aniversario de cantonización de Francisco de Orellana, efectuado el 28 de abril del 2018, en el salón de exposiciones itinerantes MACCO, para lo cual se hizo la invitación a toda la ciudadanía, del cantón Francisco de Orellana a través de los medios de comunicación, radio y televisión. </t>
  </si>
  <si>
    <t>Realizar una reunión con los presidentes de los GAD parroquiales sobre la proyección de la ciudad a futuro sin sobredimensionar o minimizar</t>
  </si>
  <si>
    <t xml:space="preserve"> Se realizó y entrego la Invitación para socializar la elaboración de proyectos urbanísticos elaborados por la UDLA,  para beneficio del cantón con proyección a la ciudad futuro.</t>
  </si>
  <si>
    <t>Dar seguimiento a los trabajadores de obras públicas y recorridos de basura para que así los proyectos puedan avanzar y no se detenga dicho trabajo, mantener la supervisión en el equipo de seguridad para así poder evitar accidentes de cualquier tipo.</t>
  </si>
  <si>
    <t>Que se debería podar un poco más los árboles que están colocados en las veredas de la cuidad y hacer constante mantenimiento de dichos árboles.</t>
  </si>
  <si>
    <t>El GADMFO mediante la Dirección de Gestión Ambiental por medio de la Jefatura de Patrimonio Naturales</t>
  </si>
  <si>
    <t>(Áreas Verdes), dentro de las actividades que desarrolla cotidianamente se encuentra los trabajos de poda de las especies arbóreas que se encuentran en las diferentes áreas verdes de los espacios públicos de la ciudad.</t>
  </si>
  <si>
    <t>Se debe socializar en barrios, y  parroquias sobre la alineación de objetivos estratégicos del PDyOT 2014 – 2019 al Plan Nacional de Desarrollo</t>
  </si>
  <si>
    <r>
      <t xml:space="preserve">Se realizó la socialización de ALINEACION de los Objetivos estratégicos y metas de resultados del Plan de Desarrollo y Ordenamiento Territorial PDyOT 2014-2019, </t>
    </r>
    <r>
      <rPr>
        <b/>
        <sz val="10"/>
        <color rgb="FF000000"/>
        <rFont val="Arial"/>
        <family val="2"/>
      </rPr>
      <t>el dia miércoles 28 de marzo del 2018</t>
    </r>
    <r>
      <rPr>
        <sz val="10"/>
        <color rgb="FF000000"/>
        <rFont val="Arial"/>
        <family val="2"/>
      </rPr>
      <t xml:space="preserve">, a las 10 de la mañana en el auditorio del Terminal Terrestre Coca E.P. </t>
    </r>
    <r>
      <rPr>
        <b/>
        <sz val="10"/>
        <color rgb="FF000000"/>
        <rFont val="Arial"/>
        <family val="2"/>
      </rPr>
      <t>con la presencia</t>
    </r>
    <r>
      <rPr>
        <sz val="10"/>
        <color rgb="FF000000"/>
        <rFont val="Arial"/>
        <family val="2"/>
      </rPr>
      <t xml:space="preserve"> </t>
    </r>
    <r>
      <rPr>
        <b/>
        <sz val="10"/>
        <color rgb="FF000000"/>
        <rFont val="Arial"/>
        <family val="2"/>
      </rPr>
      <t>de 262 ciudadanos</t>
    </r>
    <r>
      <rPr>
        <sz val="10"/>
        <color rgb="FF000000"/>
        <rFont val="Arial"/>
        <family val="2"/>
      </rPr>
      <t xml:space="preserve"> entre ellos Autoridades Locales, Parroquiales, Barriales, Organizaciones Sociales, Asociaciones y público en general.</t>
    </r>
    <r>
      <rPr>
        <b/>
        <sz val="10"/>
        <color rgb="FF000000"/>
        <rFont val="Arial"/>
        <family val="2"/>
      </rPr>
      <t xml:space="preserve"> </t>
    </r>
  </si>
  <si>
    <t xml:space="preserve">El 27 de junio del 2018, por segunda ocasión se llevó afecto la socialización de la alineación del PDyOT, 2014-2019, previa invitación a los Presidentes Barriales y Sectores, y Presidentes de las Juntas Parroquiales,  se reúnen en el auditorio del terminal terrestre, con la presencia de 71 ciudadanos entre ellos Presidentes de Barrios y Sectores de nuestra ciudad Francisco de Orellana, al finalizar el evento se realizó la entrega mediante acta el proyecto de alineación antes mencionado, en forma física y digital. </t>
  </si>
  <si>
    <t>Se debe invitar a las Instituciones Colegio Gamboa CODESARROLLO, IESS, la Casa Paula, Compañías, a las reuniones para la socialización de obras y proyectos ejecutados por el municipio.</t>
  </si>
  <si>
    <t xml:space="preserve">Para cumplir con esta sugerencia se hizo la invitación personalizada a las Instituciones y personas naturales, sugeridas por la Lcda. Ana Urapari representante de Barrios, a la Asamblea de Deliberación Publica de Rendición de Cuentas del año fiscal 2017, de las Empresas públicas y Entidades Adscritas y del GADMFO, efectuada el dia los días 23  y 28 de marzo del presente del año 2018, en el auditorio del MACCO, la primera asamblea tuvo la asistencia de 177 ciudadanos y la segunda con la asistencia de tuvo la asistencia de 255 ciudadanos, realizada en el Terminal terrestre Coca E.P. </t>
  </si>
  <si>
    <t>Se planificará a futuro ya que al momento no se cuenta con el presupuesto para dicha expropiación</t>
  </si>
  <si>
    <t>SUGERENCIAS / INFORME NARRATIVO DE PREGUNTAS FORMULADAS POR LA CIUDADANÍA.</t>
  </si>
  <si>
    <t>Comunicar a los usuarios el uso y funcionamiento del sistema de alcantarillado.</t>
  </si>
  <si>
    <t xml:space="preserve">Se realizó un spot publicitario para informar a la ciudadanía el uso y funcionamiento del alcantarillado </t>
  </si>
  <si>
    <t>Es necesario que exista un compromiso ciudadano para que cada vez más viviendas se conecten al servicio</t>
  </si>
  <si>
    <t xml:space="preserve">Se efectúo un reportaje periodístico sobre las conexiones de alcantarillado sanitario el 15 de mayo del 2018  </t>
  </si>
  <si>
    <t>Se sugiere que se busque financiamiento para la construcción de las unidades básicas de saneamiento ambiental, (letrinas sanitarias), para cumplir la meta del PDyOT, 2014-2019.</t>
  </si>
  <si>
    <t xml:space="preserve">Se buscó financiamiento en el banco de Desarrollo del Ecuador, los estudios y diseños se encuentran en la Dirección de Agua Potable  </t>
  </si>
  <si>
    <t>Es vital que en este período de gobierno se logre la compra del terreno para el Centro Comercial Tres Ríos.</t>
  </si>
  <si>
    <t xml:space="preserve">No se pudo comprar el terreno por cuanto tenia prohibición de enajenar, porque se inicia un juicio de disolución conyugal, además se previsto con la partida presupuestaria terrenos,  </t>
  </si>
  <si>
    <t xml:space="preserve">En el Centro de Desarrollo Infantil las Abejitas es necesario realizar una inspección y determinar las adecuaciones necesarias. </t>
  </si>
  <si>
    <t>Se efectuó una inspección para determinar las adecuaciones necesarias y determinar el presupuesto y luego se elaboró un "Contrato de Menor Cuantía Servicios N°  MCS-GADMFO-001-2018"  y acta provisional, Trabajos: cambio de asientos de subibaja, reparación de material platico circular transparente, mantenimiento de carrusel metálico, mantenimiento de sanitarios, mantenimiento de bomba de agua y boya, instalación de hoja de dura techo y perfil.</t>
  </si>
  <si>
    <t>En el mercado Virgen del Cisne en el área de comidas se debe considerar la iluminación y ventilación, ya que se observa muy obscuro en esta área del mercado.</t>
  </si>
  <si>
    <t xml:space="preserve">Se ha elaborado (Informe Técnico N° 12-MOS-OP-GADMFO--2019-Contrato de Menor Cuantía Servicios N° MCS-GADMFO-044-2018 y Acta provisional, del manteniendo del mercado Virgen del Cisne, bloques, módulos y terminal de trasferencia, del cantón Francisco de Orellana. </t>
  </si>
  <si>
    <t>SUGERENCIAS / ASAMBLEA DE DELIBERACIÓN PUBLICA (28 de marzo del 2018).</t>
  </si>
  <si>
    <t>Poner carpa a los camiones de recolección de basura para evitar que se riegue la basura en la vía del sector rural.</t>
  </si>
  <si>
    <t>Se ha colocado  5 carpas en los camiones contratados para la recolección de desechos en el sector rural</t>
  </si>
  <si>
    <t>Ampliar las rutas de recolección de basura en el Barrio 27 de octubre.</t>
  </si>
  <si>
    <t>Se rediseño dicha ruta en sentido longitudinal, que contiene una mayor cantidad de viviendas que demandan del servicio de</t>
  </si>
  <si>
    <t>Aumentar el número de mingas en el Barrio 27 de octubre.</t>
  </si>
  <si>
    <t>Se realizaron 2 mingas de limpieza adicionales, ejecutadas el 03 de febrero del 2018, y el 07 de abril del 2018</t>
  </si>
  <si>
    <t>Que el municipio siga realizando la limpieza de las áreas verdes.</t>
  </si>
  <si>
    <t>Se ha realizado podas mensuales  en espacios públicos de acuerdo al crecimiento y recuperación de los árboles en parques</t>
  </si>
  <si>
    <t>Que trabajemos juntos – Casa de la Cultura</t>
  </si>
  <si>
    <t>Para responder a esta pregunta se puede manifestar que, desde la desmembración de la jefatura de Cultura de la planta central del municipio hacia el MACCO, ya el departamento de Desarrollo Humano se encarga más del deporte recreacional. Que de la programación cultural, Por lo que es una actividad que no está a nuestro cargo.</t>
  </si>
  <si>
    <t>Implementación de espacios deportivos en los barrios del cantón</t>
  </si>
  <si>
    <t>Se ha creído conveniente adecuar los espacios de las canchas barriales construidas por la municipalidad para brindarles el espacio recreativo en deportes como es el futbol a nuestros niñas, niños adolescentes y jóvenes del cantón,</t>
  </si>
  <si>
    <r>
      <t xml:space="preserve">Se incrementó actividades deportivas en los Barrios Los Ceibos y los Sauces y se ha </t>
    </r>
    <r>
      <rPr>
        <sz val="10"/>
        <color theme="1"/>
        <rFont val="Arial"/>
        <family val="2"/>
      </rPr>
      <t>brindado el servicio a 280 participantes durante el año 2018</t>
    </r>
  </si>
  <si>
    <t>Tiene planificado incrementar más actividades que actualmente se están desarrollando.</t>
  </si>
  <si>
    <t>El Gad. Municipal ha destacado su servicio de apoyo sustentable a la familia capacitando a las mujeres, hombres y jóvenes de nuestro cantón preparándolos con talleres de corte y confección, gastronomía típica del lugar y de todos los rincones de nuestro país, panadería y pastelería, Manualidades, tallado de madera, bisutería con semillas y en pedrería, belleza entre otros. La demanda de este año sobrepaso los niveles obtenidos en años anteriores, lo que nos hizo ampliar la cobertura en la casa taller del barrio las Américas.</t>
  </si>
  <si>
    <t>Se realizó la gestión, el acompañamiento y la construcción de la feria de mujeres indígenas waysa pamba.</t>
  </si>
  <si>
    <t>Apoyo para tener la vida jurídica a los emprendimientos y asociaciones de mujeres que decidieron instalar sus negocios dentro de la localidad.</t>
  </si>
  <si>
    <t xml:space="preserve">Tuvimos una participación de 474 mujeres en 30 eventos de capacitación.  </t>
  </si>
  <si>
    <r>
      <t xml:space="preserve">En lo social el proyecto ETI (erradicación del trabajo infantil), en convenio con el MIESS, </t>
    </r>
    <r>
      <rPr>
        <sz val="10"/>
        <color theme="1"/>
        <rFont val="Arial"/>
        <family val="2"/>
      </rPr>
      <t xml:space="preserve">directamente focalizando las familias de extrema pobreza que no tenían estudiando a sus hijos, y a los pequeños que trabajaban en la calle o pedían dinero en los buses y gasolineras, apoyo psicológico a la familia y niños, con una cobertura de 40 familias. </t>
    </r>
  </si>
  <si>
    <t>Que se tome en cuenta al campo (sector rural) en actividades socioculturales como danza y deportes.</t>
  </si>
  <si>
    <t>Desde el gobierno municipal siempre se ha llevado un trabajo socio/cultural tanto en el campo como en la ciudad ya que es nuestra competencia asistir con el apoyo a las comunidades en sus fiestas patronales, de aniversarios y cívicas.</t>
  </si>
  <si>
    <t>Se han formados grupos de danzas en parroquias como son García Moreno, el Dorado, Nuevo Paraíso (San Lorenzo).</t>
  </si>
  <si>
    <t>Así como en Bailo terapia que es una rutina de ejercicios rítmicos especial para los adultos mayores y la erradicación del sedentarismo y valido para  personas  con sobrepeso.</t>
  </si>
  <si>
    <t>Se amplió la cobertura de Bailo terapia a la Parroquia el Edén, Taracoa, García Moreno, Guayusa, San Luis de armenios, Dayuma e Inés Arango. Etc.</t>
  </si>
  <si>
    <t xml:space="preserve">¿Qué artes se ha promovido y en que barrios? </t>
  </si>
  <si>
    <t>puedo informar que si se ha promovido el arte de la música en los barrios de nuestro cantón y comunidades como son: García Moreno, Guayusa, San Bartolo y San Lorenzo de Nuevo Paraíso donde se formaron grupos musicales u orquestas.</t>
  </si>
  <si>
    <t>También la pintada de murales un arte que se ha llevado acompañamiento e incentivos a casi todas las instituciones educativas de nuestro cantón.</t>
  </si>
  <si>
    <t>¿Las actividades del MACCO son del municipio?</t>
  </si>
  <si>
    <t>Respecto a esta pregunta, debo manifestar que El MACCO, es una empresa pública adscrita que realiza las actividades culturales competencias del municipio, ejecutadas a través de convenio.</t>
  </si>
  <si>
    <t>Se realice un análisis predial en la zona industrial de Nuevo Paraíso – a los predios residenciales.</t>
  </si>
  <si>
    <t>Se realizó un Análisis y delimitación de zonas de ampliación para usos industriales y de servicios petroleros.</t>
  </si>
  <si>
    <t>Control más fuerte en la tenencia de tierras urbanas y rurales</t>
  </si>
  <si>
    <t xml:space="preserve">La municipalidad cuenta con una ordenanza donde establece los procedimientos para escriturar un lote municipal y en la Jefatura de Avalúos y Catastros reposan los censos de los posesionarios de lotes municipales, el cual es actualizado cada bienio. </t>
  </si>
  <si>
    <t>Re lastrado de las calles del barrio 27 de octubre con material pétreo, debido a que se encuentran en mal estado</t>
  </si>
  <si>
    <t>Alcantarillas en mal estado y llenas de sedimento en el barrio Nuevo Coca</t>
  </si>
  <si>
    <t>Estos trabajos fueron ejecutados   cuando se dio cumplimiento al contrato de MCO-GADMFO-005-2018 (BARRIOS NUEVO COCA Y FLOR DEL PANTANO) se anexa acta Provisional. y fotografías</t>
  </si>
  <si>
    <t>Mantenimiento de drenajes</t>
  </si>
  <si>
    <t>Se realizó el Contrato  N° MCO-GADMFO-011-2018 (barrios Nucanchi Wasi, Luis Guerra, los Rosales, las Américas, 27 de Octubre, Julio Llori, el Moretal, 20 de mayo y 6 de Diciembre -Acta Provisional; )/ N° MCO-GADMFO-005-2018, (barrios Nuevo Coca y Flor del Pantano</t>
  </si>
  <si>
    <t>Incremento progresivo de alcantarillado en los nuevos asentamientos humanos.</t>
  </si>
  <si>
    <t>Se ha superado la meta del PDyOT 2014-2019 con 9,600 conexiones de alcantarillado, sin embargo, se tiene los estudios y Diseños definitivos del sistema de alcantarillado sanitario, pluvial y depuración de aguas residuales en el Barrio Nuevo Coca.</t>
  </si>
  <si>
    <t>SUGERENCIAS PENDIENTES / DEL INFORME DE RENDICION DE CUENTAS DEL AÑO 2016, PARA CUMPLIRLAS EN EL AÑO 2018</t>
  </si>
  <si>
    <t>Se debería tener un servicio digitalizado como por ejemplo pago del agua potable, se debería consultar a la ciudadanía.</t>
  </si>
  <si>
    <t>Se ha ingresado al sistema cabildo, en su totalidad, y al implementar un sistema se incurriría más gastos a la municipalidad, además el servicio de agua potable es subsidiado y al momento es imposible cubrir estos valores por cuento el presupuesto actual es prorrogado.</t>
  </si>
  <si>
    <t>Creación de una ordenanza donde regule el acceso y construcción de rampas de acceso para las personas de atención prioritaria dentro de las instituciones públicas</t>
  </si>
  <si>
    <t xml:space="preserve">Por pedido del Lcdo. William Espín Director del CONADIS Orellana, manifiesta de forma verbal retomar la propuesta ya que aún no cuenta con las directrices emitidas desde la oficina central,  Al momento se encuentra actualizando de acuerdo a los nuevos instrumentos de gestión institucionalizados en el GADMFO, Proyecto de Ordenanza enviado a Concejo Municipal </t>
  </si>
  <si>
    <t>Conformación del Consejo Consultivo de la discriminación.</t>
  </si>
  <si>
    <t xml:space="preserve">El compromiso que se adquirió es la elaborar una herramienta amigable para establecer metodología, y se cambiará la sugerencia por: Establecer número de observancias respecto a la discriminación, para lo cual se ha elaborado un modelo de formulario de recepción de denuncia de la Junta y del Consejo tanto de forma digital en línea, como manual </t>
  </si>
  <si>
    <t>Proceso para cortar árboles en la zona urbana.</t>
  </si>
  <si>
    <t xml:space="preserve">Se ha elaborado un procedimiento para realizar podas y talas en arbolado urbano, a través del informe S/N de fecha 22 de enero del 2019, elaborado por el Director de Gestión Ambiental.     </t>
  </si>
  <si>
    <t>Aprobación de la Alineación del PDyOT cantón Francisco de Orellana 2014-2019</t>
  </si>
  <si>
    <t>Consejo de Planificación Local: Funcionarios públicos GADMFO (Alcaldía, Concejal y Directores nombrados) y representantes ciudadanos</t>
  </si>
  <si>
    <t>Solo si contestó SI : 
Se despliega el requerimiento de datos del nombre del representante, mail y teléfono.                                                                         Representante Asamblea: Lcdo. Willan Espín, email: wiliansramon@hotmail.com  , celular: 0988055985</t>
  </si>
  <si>
    <t>Se ha realizado la Alineación del Plan de Desarrollo y Ordenamiento Territorial del cantón Francisco de Orellana, el Presupuesto Participativo y la Rendición Anual de Cuentas</t>
  </si>
  <si>
    <t>Memorando No.0625-DGF-AMQO-GADMFO, Memornado No.0799-DGF-AMQO-GADMFO, Memorando No. 2792-T-NAR-GADMFO, Informe No.018-T-NMAR-GADMFO, Memorando No.0431-DGA-AFH-2019, Memorándum No.94-AGADMFO-AC, Informe No. 002-GADMFO-UTCP-FA-2019, Memorándum No.75-AGADMFO-AC, Memorando No.114-GADMFO-BG-PB-2019, Informe Técnico No.005-GDH-TFD-2019</t>
  </si>
  <si>
    <t xml:space="preserve">Memorando No.322-2018-GADMFO-DGHSP-RT, Informe No 059-2018-GADMFO-CM-RB, Informe No. 051-2017-CM-RB-GADMFO, Oficio No. 20140-DGF-AMQO-GADMFO, Memorando N° 0625-DGF-AMQO-GADMFO, Memorando N° 0799-DGF-AMQO-GADMFO, Memorando No. 2792 -T-NAR-GADMFO, Informe N° O18-T-NMAR-GADMFO, Oficio No. 0838-GADMFO-DPT- WZ-2019, Informe No.407 -DGPT-WZ-2019 </t>
  </si>
  <si>
    <t>Informe Técnico No. 015–GADMFO-GAMB-2019, Informe técnico No. 11O-DGOP-DR-2019, Memorando No. 122-AGADMFO-AC, Memorando No. 162-2O19-GOP-DR-GADMFO, Memorando No. 14-AGADMFO-AC, Memorando No. 230-2019-GOP-DR-GADMFO, Memorando No. 1877-2018-GOP-DR-GADMFO, Informe No. 03-GA.DMIFO-OOPP-WET-2019, Informe técnico No. O5-RV-2O19, Oficio-07 -RV-2019, Informe técnico No. 0O4.GOEER-GOP-WP-2Ol9, Informe técnico No. 05-GADM FO-GOP-JAC-2019, Informe No. 09-MOS-OP-GADMFO-2018, Memorando No. 389-GADMFO-AR</t>
  </si>
  <si>
    <t>Los programas y proyectos ejecutados son parte del PDyOT cantonal 2014-2019, que en el año 2019 fueron Alineados al Plan Toda Una Vida. Estos son parte de la ejecución programática del GAD Municipal Francisco de Orellana</t>
  </si>
  <si>
    <t>M1.2.- Incrementar hasta el 90% las obras municipales con licenciamiento ambiental y/o con concesión hasta el 2019</t>
  </si>
  <si>
    <t>Sistema de tratamiento de aguas servidas provenientes del sistema de alcantarillado sanitario en la cabecera parroquial San Jose de Guayusa.</t>
  </si>
  <si>
    <t>Se cuenta con hectáreas de conservación en el Zoológico Municipal y en la planta de aguas residuales, entre otras áreas.</t>
  </si>
  <si>
    <t>El Estudio de Gestión de Integral de Residuos esta realizado, lo que incluye la planta de tratamiento. La planta ya está construida y se espera la autorización del Ministerio de Ambiente para que la planta de tratamiento de lixiviados este en funcionamiento</t>
  </si>
  <si>
    <t xml:space="preserve">p) Regular, fomentar, autorizar y controlar el ejercicio de actividades económicas, empresariales o profesionales, que se desarrollen en locales ubicados en la circunscripción territorial cantonal con el objeto de precautelar los derechos de la colectividad;
</t>
  </si>
  <si>
    <t>Se han entregado plántulas en el cantón para fomentar la reforestación y el mejoramiento del suelo y promover el desarrollo de una conciencia ambiental</t>
  </si>
  <si>
    <t xml:space="preserve">Emergencias atendidas por eventos trópicos y antrópicos; como vendavales, inundaciones e incendios estructurales </t>
  </si>
  <si>
    <t>Al contar con el Plan de cantonal, planes parroquiales y comunitarios, facilita a las diferentes instituciones a nivel cantonal, parroquial y de comunidad, el funcionamiento del ECU 911 y del Cuerpo de Bomberos de Orellana para atender emergencias presentadas en etapas invernales o por inundaciones, precautelando el bienestar y atención a las personas afectadas o damnificadas, garantizando la sostenibilidad ambiental a través del ordenamiento del territorio y la regulación de las actividades humanas, promoviendo la conservación y salvaguardando los bienes de los habitantes así como su integridad y servicios ecosistémicos, previniendo y reduciendo la vulnerabilidad natural y antrópica.</t>
  </si>
  <si>
    <t xml:space="preserve"> La Jefatura de artes y auditorio en el año 2018 trabajó con 14227 asistentes a los eventos generados en el MACCO y las áreas de afluencia de la institución. Por su parte la Jefatura de Patrimonio y museo contó con la asistencia de 8193 usuarios en biblioteca, 10835 en la sala temporal y 4925 en el museo. </t>
  </si>
  <si>
    <t>El manejo del museo arqueológico, la realización permanente de actividades culturales, el funcionamiento de la biblioteca, almacén de libros y otros objetos de valor cultural, la formación en danza y música ha logrado promover la identidad cultural y la conservación y difusión del patrimonio (cultural) tangible e intangible del cantón</t>
  </si>
  <si>
    <t xml:space="preserve">En el año 2018 la Jefatura de Artes y Auditorio genera la agenda cultural la cual consta de expositores culturales a nivel Local y Nacional, también Festivales Internacionales con la participación de países de Centro América y América del Sur. </t>
  </si>
  <si>
    <t>Se ha realizado un global de 158 eventos desde la Jefatura de artes y Auditorio  considerando los siguiente: 33 Eventos en la agenda cultural ARTES 2018, 105 Eventos de proyectos de cine club y familiar, 5 Eventos de  talleres permanentes considerando como evento una disciplina de taller, 5 Eventos de vacacionales y 10 Eventos con el programa MACCO VIAJERO.</t>
  </si>
  <si>
    <t>Cada año se trabaja con los siguientes grupos: 3 nivel (grupos) Génesis de la Amazonía incial,  medio, avanzado y 7 grupos de danza formados en las unidades educativas con el programa MACCO VIAJERO.</t>
  </si>
  <si>
    <t>Cada año se trabaja con los siguientes grupos: 2 grupos de música  nivel inicial y medio, 3 solistas y  5 grupos de música formados en las unidades educativas con el programa MACCO VIAJERO.</t>
  </si>
  <si>
    <t>264 Personas asisten a eventos  de promoción de los derechos. Se ha realizado el festival del Aswa Raymi y Arte ancestral con las participación de las Nacionalidades kichwa, y shuar.</t>
  </si>
  <si>
    <t>Se capacita en sensibilización sobre los derechos, nutrición y el buen trato a las personas con discapacidad. Las familias pertenecen a los tres proyectos de discapacidad con los que se trabaja</t>
  </si>
  <si>
    <t>Líderes y lideresas capacitados</t>
  </si>
  <si>
    <t xml:space="preserve">Se ha apoyado a las siguientes organizaciones en fortalecimiento organización y apoyo a la legalización:                                                                                        • Organización de Mujeres Río Huino Loreto
• Organización de Mujeres Río Punino Parroquia Nuevo Paraiso (coca)
• Organización de Mujeres 24 de Abril ( tras del Mercado del Cisne)
• Organización de Mujeres Waysapamba (Mercado de Nacionalidades)
</t>
  </si>
  <si>
    <t>Se ha realizado los mantenimientos, reparaciones y/o construcciònes para los centros educativos, centros infantiles del buen vivir a fin de aportar con la protecciòn derechos de los grupos de atenciòn prioritaria, como niñ@, adolescentes</t>
  </si>
  <si>
    <t>M3.7.2.- Construcción y equipamiento del Centro de hemodiálisis</t>
  </si>
  <si>
    <t>M4.2.- Alcanzar el 100% de animales faenados con manejo de registro (trazabilidad) hasta el año 2019</t>
  </si>
  <si>
    <t>I4.2.- % de animales faenados con manejo de registro (trazabilidad)</t>
  </si>
  <si>
    <t>Se cuenta con normativa municipal, centro de faenamiento municipal y se aplican normas nacionales de calidad que permiten el registro de entrada y salida de los animales faenado (trazabilidad)</t>
  </si>
  <si>
    <t>Se ha impulsado el desarrollo económico, desde el consumo de productos locales faenados, bajo normas sanitarias y directrices de agrocalidad y Ministerio de Industrias. Para que la poblacion tenga acceso a alimentos seguros y sanos, desde la economía popular (tercenas municipales y particulares)</t>
  </si>
  <si>
    <t xml:space="preserve"> Se han faenado bovinos y porcinos en el Camal Municipal, bajo las normas sanitarias que impulsa AGROCALIDAD, y estos sirven para favorecer la seguridad alimentaria del Cantón.</t>
  </si>
  <si>
    <t>Permite impulsar el desarrollo económico local de los pequeños emprendimientos, a través de capacitaciones, lo que les facultará poder administrar su negocio e insertarse en la dinámica económica bajo un enfoque de economía popular y solidaria.</t>
  </si>
  <si>
    <t xml:space="preserve">Se ha participado, como Dirección, en las siguientes ferias:                                                                                                              1.- IV Feria Turística, Cultural, Artesanal y Gastronómica de la Amazonía y Galápagos 2018;
2.- Expoferia "Lago Agrio Emprendedor" 2018;
3.- Expo Sacha 2018;
4.- Feria Turística, Gastronómica y Emprendedora 2018.
</t>
  </si>
  <si>
    <t>Visitas registradas en el punto de información turística Itur, en la página web de Orellana Turística y en las redes sociales de: El Coca Vívelo, Orellana Turística.</t>
  </si>
  <si>
    <t>I5.1.2b.-Campaña Coca Puerta al Yasuní organizada anualmente</t>
  </si>
  <si>
    <t>A la fecha, 41 establecimientos turísticos han sido beneficiarios del programa de certificación Destino de Vida. Desde el inicio del programa de calidad hasta la actualidad 28 empresas han alcanzado al menos una vez la certificación, lo que significaría un cumplimiento del 56% con respecto al indicador de la meta POA al 2019</t>
  </si>
  <si>
    <t>Bloque de letras con la marca turística se encuentran ubicados en: 
* Parque Central (Eloy Alfaro y Napo, Barrio Central);
* Malecón (Napo y Chimborazo, Barrio Central);
* Parque Santa Rosa (Miguel de Gamboa y Napo, Barrio Santa Rosa);
* Parque Paraíso Amazónico (Av. 9 de octubre y Río Suno, Barrio Paraíso Amazónico);
* Terminal Terrestre Francisco de Orellana (12 de febrero y Río Huataraco, Barrio Paraíso Amazónico);
* Aeropuerto Francisco de Orellana (Av. Alejandro Labaka, Barrio Cambahuasi).</t>
  </si>
  <si>
    <t>Se ha registrados establecimientos de Alimentos y Bebidas, Alojamiento Turístico y Operación Turística. La crisis económica no ha permitido que más establecimientos se registren, sin embargo los establecimientos turísticos registrados, en su mayoría, cumplen con la normativa vigente y con los permisos habilitantes.</t>
  </si>
  <si>
    <t>M5.1.4b.Actualizar anualmente el catastro turístico en el cantón hasta el 2019</t>
  </si>
  <si>
    <t>Se ha colocado en  puntos referenciales la señalética correspondiente a la zona urbana del cantón Francisco de Orellana. Los lugares son de masiva concurrencia de personas locales y turistas, así se puedan guiar sobre la oferta turística con la que cuenta el cantón en la zona urbana</t>
  </si>
  <si>
    <t>M5.2.1b.- Construir y mantener un centro de interpretación y educación ambiental del zoológico al 2019</t>
  </si>
  <si>
    <t>I5.2.1b.- Centro de interpretación y educación ambiental del zoológico construido y mantenido</t>
  </si>
  <si>
    <t>Se ha mantenido el centro de interpretación y educación ambiental dentro del COCAZOO, el cual da información y educación a todos los que visitan las instalaciones fomentando la educación y conciencia ambiental sobre el manejo de nuestros recursos</t>
  </si>
  <si>
    <t>En el año 2018 se actualizó el catastro urbano para el binenio 2018-2019 y en el año 2016 se recolectó información de posesionarios, planos, levantamiento topográfico</t>
  </si>
  <si>
    <t>M6.3.2.- Incrementar  un 10% anual de los Informes de Aprobación de Proyectos Arquitectónicos emitidos desde el año 2014 hasta el 2019</t>
  </si>
  <si>
    <t>I6.3.2.- % incrementado de Informes de Aprobación de Proyectos Arquitectónicos por el GADMFO  emitidos desde el 2014</t>
  </si>
  <si>
    <t>En base al funcionamiento y construcción del Plan Maestro de Alcantarillado, se ha expandido las conexiones de alcantarillado a los 26 barrios del área consolidada de la ciudad.</t>
  </si>
  <si>
    <t>I6.6.4a.-% de las cabeceras parroquiales que cuentan con alcantarillado sanitario</t>
  </si>
  <si>
    <t>I6.6.4b.-Estudios nuevos de alcantarillado sanitario, pluvial, adoquinado, aceras y bordillos en cabeceras parroquiales</t>
  </si>
  <si>
    <t>Informe Preliminar 2018</t>
  </si>
  <si>
    <t>Formulario Rendición de Cuentas  GADMFO 2018</t>
  </si>
  <si>
    <t xml:space="preserve">Se ha realizado estudios para la construcción de nuevas unidades básicas de saneamiento:Jaguar II, Flor de la Palma Parroquia la Belleza, San Luis Parroquia San José de Guayusa, el Puma,El Esfuerzo, San Gregorio Parroquia Dayuma (204), Centro Poblado el Edén, Sani Isla, San Roque Parroquia el Edén, centro poblado Alejandro Labaka (86), </t>
  </si>
  <si>
    <t>I6.10.5.a- Disponibilidad de un mapa de áreas verdes y parques</t>
  </si>
  <si>
    <t>I6.10.5.b- Disponibilidad de un mapa de áreas verdes y parques</t>
  </si>
  <si>
    <t>M6.10.5.a- Elaborar un mapa de áreas verdes y parques del Coca hasta 2019</t>
  </si>
  <si>
    <t>M6.10.5.b- Elaborar un mapa de áreas verdes y parques del Coca hasta 2019</t>
  </si>
  <si>
    <t>CONVENIO GADMFO-UDLA, estudios terminados de las riberas en el barrio Río Coca, sector La Playita, 15 has de áreas verdes en el PMAS con sistemas forestales naturales y artificiales. Se realizaron los estudios en coordinación con la Dirección de Turismo. Existen estudios y levantamiento topográfico y planimétrico.</t>
  </si>
  <si>
    <t>El cumplimiento de esta meta contribuye a que en el Cantón existan  lugares destinados para que la población realice actividad fisica y recreacional que estimula  al cuerpo y aporta en su salud y binestar.</t>
  </si>
  <si>
    <t xml:space="preserve">Se contrató en el año 2017 y se terminò en 2018: Comunidad Río Sábalo
En2018 se contratò y ejecutò (04) Casas comunales, o Casa taller en Comunidad Valle Hermoso-parroquia Inés Anrango; Parroquia Dayuma(ampliaciòn); Sector Bellavista 2-Barrio Nuevo Coca y en la Parroquia Taracoa, està utlima  en un 40%
</t>
  </si>
  <si>
    <t>Brindará a la ciudadania con un espacio físico donde puedan convivir  y reunirse en actos sociales y culturales.</t>
  </si>
  <si>
    <t>Se  contrató y aprobó el Estudio de Adoquinado, Aceras, bordillos, Alcantarillado Sanitario y Pluvial de las Parroquias,: García Moreno, San Luis De Armenia, San Jose de Guayusa, Alejandro Labaka y Dayuma”.</t>
  </si>
  <si>
    <t>Se cumplió el propósito de mantener iluminada los espacios pùblicos a fin de dar seguridad a la ciudadanía.</t>
  </si>
  <si>
    <t xml:space="preserve"> Se contrató  la adquisición de materiales  para intervenir en  espacios públicos, Canchas  deportivas, Alumbrado de avenidas de la ciudad.  Se ha contratado  la iluminación de la Ciclo vía, y se contrató  el mejoramiento del sistema de alumbrado Ornamental de la Av. 9 de Octubre. </t>
  </si>
  <si>
    <t>M6.10.11.- Mantener la iluminación del 100%  de los espacios públicos y deportivos al 2019</t>
  </si>
  <si>
    <t>I6.10.17.a- N° de campañas de control de fauna implementadas</t>
  </si>
  <si>
    <t>I6.10.17.b- N° de campañas de control de fauna implementadas</t>
  </si>
  <si>
    <t>M6.10.17.a- Implementar al menos 4 campañas de control de fauna hasta 2019</t>
  </si>
  <si>
    <t>M6.10.17.b- Implementar al menos 4 campañas de control de fauna hasta 2019</t>
  </si>
  <si>
    <t>Contar con un espacio adecuado a fin de contribuir con mejoras  mejorando el transito vial  seguridad vial de conductores y peatones del Cantón.</t>
  </si>
  <si>
    <t xml:space="preserve">Se  Adquirió alcantarillas en el año  2018  para colocar en los siguientes lugares:= 78 m. Barrio Unión Imbabureña, Conv. 13-2017, 10m Comunidad Mushuk Ñampi-Parroquia San Luis de Armenia Cov. 12-2018; 22 m Barrio Los Rosales Conv. 006-2018; 20 m Sector Nueva Vida-Barrio Nuevo Coca Cov.008-2018, 48m Barrio El Moretal, Conv. 11-2018, 88m Parroq. Taracoa Cov. 003-2018, Sector Corazón de Jesús-Flor del Pantano 11m., Colinas del Dorado-Parroq. El Dorado 60m, Cementerio Flor de Oriente 30m.
</t>
  </si>
  <si>
    <t>Se ha adquirido  equipo caminero con el objetivo de  realizar mantenimientos de las calles y vias del cantón  para asì mejorar el tránsito vehicular y peatonal.</t>
  </si>
  <si>
    <t>Se cuanta con estudios  para la construccion de puentes en la zona urbana del cantòn que contribuiran  en la seguridad de transpoirtas y ciudadadanos del cantón, ademàs constribuira  a mejorar la calidad de vias.</t>
  </si>
  <si>
    <t>Se cubrió la necesidad de la ciudadanía implementando estas rutas y frecuencias de acuerdo a estudios e informes técnicos realizados</t>
  </si>
  <si>
    <t>Se enseñó y se educó sobre seguridad vial donde se  identificaron tipos de señales de tránsito, leyes,reglamentos y normas en la ciclovía del Cantón del Francisco de Orellana, y en Unidades Educativas del Cantón Francisco de Orellana.</t>
  </si>
  <si>
    <t xml:space="preserve">Se capacitó a conductores y oficiales  de la modalidad intracantonal. Participaron 175 personas de las Compañias de transporte Huaoranis y Fransa del cantón Francisco de Orellana."COMPROMISO DE TODOS"  </t>
  </si>
  <si>
    <t>Se  redujo los índices de incumplimiento a la ley de Tránsito.</t>
  </si>
  <si>
    <t xml:space="preserve">De parte de la dirección de Obras Publicas se lleva una bitácora diaria para el control del personal de cuadrilla y del uso de implementos de seguridad , La dirección de Talento Humano ha entregado ropa de trabajo uniformes y calzado de seguridad, y entrega de equipos de protección EPP, y capacitación sobre  prevención y riesgos de trabajo, y se ha contratado los servicios de rastreo satelital por parte de Gestión ambiental, y </t>
  </si>
  <si>
    <t xml:space="preserve">Mantenimiento y relastrado  de las calles del Barrio 27 de Octubre, se realizo por administracion directa el 22 de mayo del 2018, de igualmanera se realizo la limpieza del canal y alcantarillas,realizada el 24 de octubre del 2018,  asi como tambien el manteniemiento de la cancha con la motoniveladora y rodillo, el 20 de diciembre del 2018. </t>
  </si>
  <si>
    <t>Sugerencia 1</t>
  </si>
  <si>
    <t>Sugerencia 2</t>
  </si>
  <si>
    <t>Sugerencia 3</t>
  </si>
  <si>
    <t>Sugerencia 4</t>
  </si>
  <si>
    <t>Sugerencia 5</t>
  </si>
  <si>
    <t>Sugerencia 6</t>
  </si>
  <si>
    <t>Sugerencia 7</t>
  </si>
  <si>
    <t>Sugerencia 8</t>
  </si>
  <si>
    <t>Sugerencia 9</t>
  </si>
  <si>
    <t>Sugerencia 10</t>
  </si>
  <si>
    <t>Sugerencia 11</t>
  </si>
  <si>
    <t>Sugerencia 12</t>
  </si>
  <si>
    <t>Sugerencia 13</t>
  </si>
  <si>
    <t>Sugerencia 14</t>
  </si>
  <si>
    <t>Sugerencia 15</t>
  </si>
  <si>
    <t>Sugerencia 16</t>
  </si>
  <si>
    <t>Sugerencia 17</t>
  </si>
  <si>
    <t>Sugerencia 18</t>
  </si>
  <si>
    <t>Sugerencia 19</t>
  </si>
  <si>
    <t>Sugerencia 20</t>
  </si>
  <si>
    <t>Sugerencia 21</t>
  </si>
  <si>
    <t>Sugerencia 22</t>
  </si>
  <si>
    <t>Sugerencia 23</t>
  </si>
  <si>
    <t>Sugerencia 24</t>
  </si>
  <si>
    <t>Sugerencia 25</t>
  </si>
  <si>
    <t>Sugerencia 26</t>
  </si>
  <si>
    <t>Sugerencia 27</t>
  </si>
  <si>
    <t>Sugerencia 28</t>
  </si>
  <si>
    <t>Sugerencia 29</t>
  </si>
  <si>
    <t>Sugerencia 30</t>
  </si>
  <si>
    <t>Sugerencia 31</t>
  </si>
  <si>
    <t>Sugerencia 32</t>
  </si>
  <si>
    <t>Sugerencia 33</t>
  </si>
  <si>
    <t>Sugerencia 34</t>
  </si>
  <si>
    <t>Cumplimiento Sugerencias 2017</t>
  </si>
  <si>
    <t>Acta de Cumplimiento</t>
  </si>
  <si>
    <t>Actas de reuniones ETM Gestion institucional</t>
  </si>
  <si>
    <t xml:space="preserve">Listado de invitados Asamblea Cantonal </t>
  </si>
  <si>
    <t>Acta de sugerencias 2018</t>
  </si>
  <si>
    <t>M8.5.- Incrementar hasta en un 10% los ingresos propios hasta el 2019</t>
  </si>
  <si>
    <t>Se ha generado un amplio incremento de ingresos, a partir de la actualización del costo de los servicios públicos Municipales, costos administrativos y de la recuperación de la cartera municipal</t>
  </si>
  <si>
    <t>I8.6.- Número de inducciones anuales generadas sobre los protocolos de actuación ante los PIAVs dirigido a los trabajadores y funcionarios del GADMFO que pueden realizar actividades en el campo</t>
  </si>
  <si>
    <t>I8.6.1.-Número de funcionarios municipales capacitados en protocolos de actuación ante los PIAVs</t>
  </si>
  <si>
    <t>I9.1.2a.- % de cumplimiento de los compromisos en rendición de cuentas del GADMFO</t>
  </si>
  <si>
    <t>M9.2.2.-Organizar al menos 60 eventos de capacitación en participación ciudadana en el cantón hasta el 2019</t>
  </si>
  <si>
    <t>Se ha trabajado con el Ministerio de Educación para coordinar que los niños y niñas de nuestro cantón visiten el Museo Arqueológico y así recuperar y mantener el patrimonio cultural y natural del cantón. También se ha creado espacios  para la difusión del hábito lector en  la ciudadanía del Cantón Francisco de Orellana, en especial del público infantil y juvenil.</t>
  </si>
  <si>
    <t>Las Subcomisiones están integradas por 7 personas. El Equipo Técnico liderado por el GADMFO, esta integrada por 4 Técnicos y por 3 ciudadanos. Se realiza una planificación de trabajo de cada comisión.</t>
  </si>
  <si>
    <t>Durante 4 semanas se realiza la evaluación institucional en tres fases. La primera mediante exposición de cada departamento del GAD Municipal Francisco de Orellana. La segunda exposiciones personas jurídicas creadas mediante acto normativo municipal (entidades adscritas y empresas municipales) y, también, con la revisión del plan de sugerencias 2017. La tercera mediante visita a las obras, programas y proyectos elegidos por los ciudadanos para verificar la realización de las mismas, en el cantón, tanto para el GADMFO, como para las entidades adscritas y empresas públicas. La cuarta semana se realiza el informe</t>
  </si>
  <si>
    <t>La Comisión ha realizado dos informes. El primero sobre el formulario establecido por el CPCCS. El segundo para la ciudadanía, que fue entregado en diferentes instancias de participación, con la aprobación mediante resolución del Alcalde</t>
  </si>
  <si>
    <t>Durante las 4 semanas de trabajo se fue llenando el formulario en función de la presentación de cada uno de los departamentos municipales y de cada punto del formulario. Igualmente se realizo dos reuniones para la revisión del formulario preliminar de rendición de cuentas antes de la publicación y del proceso de difusión del informe</t>
  </si>
  <si>
    <t>El informe preliminar es publicado en la página web y enviado a las instancias de participación ciudadana en el cantón</t>
  </si>
  <si>
    <t>Mediante Resolución Administrativa No. 110-AGADMFO-2018 de la Alcaldesa Abg. Anita Carolina Rivas Párraga, del 12 de marzo de 2018. Apruebas los informes de rendición de cuentas del GAD Municipal Francisco de Orellana y las personas jurídicas creadas bajo acto normativo, estas son: Registro de Propiedad de Orellana, Consejo de Protección de Derechos de Orellana, Cuerpo de Bomberos de Francisco de Orellana, Museo Arqueológico y Centro Cultural Orellana EP y Terminal Terrestre y Comunicación Social Coca EP.</t>
  </si>
  <si>
    <t>Publicada en la página web</t>
  </si>
  <si>
    <t>15 días antes para la reunión de entidades Adscritas y Empresas Públicas Municipales, 03 de abril del 2019. Y 15 días antes para la Audiencia pública del GADMFO, realizada el día 18 de abril de 2019.</t>
  </si>
  <si>
    <t>Oficios entrega informe preliminar y formulario RC 2018</t>
  </si>
  <si>
    <t>Se envió mediante oficio circular No. 168-AGADMFO-AR-2018, del 03 de abril de 2019, dirigido al Presidente del Equipo Coordinador de la Asamblea Cantonal y a los representantes del Equipo Coordinador, Consejo de Planificación y Equipo Coordinador .  Primero al Equipo Coordinador de la Asamblea Cantonal, el mismo día. Segundo al resto de delegados ciudadanos mediante CD</t>
  </si>
  <si>
    <t>18 de abril del 2019</t>
  </si>
  <si>
    <t>107 participantes</t>
  </si>
  <si>
    <t>45 mujeres y 62 hombres</t>
  </si>
  <si>
    <t>3 afroecuatorianos, 1 blanco, 13 kichwas, 89 mestizos y 1 shuar</t>
  </si>
  <si>
    <t>Los medios de transmisión es página web municipal y de las personas creadas por acto normativo. En la difusión fue canal y radio Yasuní</t>
  </si>
  <si>
    <t>Se invita a todos los actores que componen la Asamblea Cantonal de Sistema de Participación Ciudadana, de acuerdo a los actores seleccionados por el Equipo Coordinador de la Asamblea Cantonal</t>
  </si>
  <si>
    <t>La deliberación pública fue programada y realizada la Agenda por el Equipo Coordinador de la Asamblea Cantonal. Se hizo a través de exposiciones del Equipo Coordinador. Presidente de la Asamblea Ciudadana sobre la informe de Rendición del Cuentas 2018 del GADMFO, Informe de Rendición de Cuentas GAD Municipal Francisco de Orellana 2018 expuesto por el señor Antonio Cabrera Vera, actual Alcalde del cantón Francisco de Orellana, que correspondía a la gestión de la Abg. Anita Rivas, ex Alcaldesa del cantón. Y el informe de las personas jurídicas creadas mediante acto normativo. Finalmente se trabajo en grupos por sistemas y se acogieron las sugerencias establecidas por los ciudadanos del cantón. La deliberación pública se llevo a cabo el día 18 de abril de 2019</t>
  </si>
  <si>
    <t>Se realiza mediante convocatoria de la Alcaldía y del Presidente de la Asamblea Cantonal</t>
  </si>
  <si>
    <t xml:space="preserve">La exposición estuvo a cargo del Lcdo William Espín, Presidente Equipo </t>
  </si>
  <si>
    <t>Presenta el Informe de Rendición de Cuentas y expone sobre las preguntas planteadas, según la agenda de la audiencia pública de la Rendición de Cuentas 2018</t>
  </si>
  <si>
    <t>Contesta todas las preguntas realizadas por la Asamblea Local Ciudadana y los actores ciudadanos de las personas jurídicas creadas bajo acto normativo</t>
  </si>
  <si>
    <t>Se recoge todas las observaciones de los ciudadanos respecto al acto de deliberación pública</t>
  </si>
  <si>
    <t>Las sugerencias son parte de las actas de trabajo con el Equipo Técnico</t>
  </si>
  <si>
    <t>Documentos de recepción Asamblea Cantonal del Plan</t>
  </si>
  <si>
    <t>Planificar y ejecutar los cursos de belleza en beneficio de los adultos mayores y puedan ser favorecidos con el corte de cabello y limpieza de uñas.</t>
  </si>
  <si>
    <t>La Dirección de Agua Potable y Alcantarillado  en coordinación con el Equipo Coordinador de Asamblea Cantonal entreguen los estudios de alcantarillado pluvial a la nueva administración municipal para que sea incluido en el proceso de actualización del PDyOT.</t>
  </si>
  <si>
    <t>Los edificios de la Municipalidad no cuentan con accesibilidad para las personas con discapacidad,  se sugiere a la Dirección Administrativa presentar la propuesta de mejorar la accesibilidad a la nueva administración municipal.</t>
  </si>
  <si>
    <t xml:space="preserve">Se haga la gestión con el Registro Civil a fin de obtener la base de datos de las personas con discapacidad para que, al momento de realizar algún trámite, no tengan que ir a otro lugar a sacar copias y se dé una mejor atención a los grupos prioritarios. </t>
  </si>
  <si>
    <t>Para mejorar el diseño de rampas de accesibilidad en veredas, baños públicos y parques, se sugiere incluir al CONADIS y sus Técnicos en el proceso de capacitación presencial, dirigido a técnicos municipales.</t>
  </si>
  <si>
    <t>Implementar ventanilla única para atención a grupos prioritarios y capacitación en relaciones humanas a los funcionarios públicos de esta dependencia para mejorar la atención.</t>
  </si>
  <si>
    <t>Planificar un proceso de socialización sobre Presupuestos Participativos dirigido por SENPLADES, CPCCS y Contraloría General del Estado con la participación de dirigentes de barrios y organizaciones sociales.</t>
  </si>
  <si>
    <t>Derogar y Establecer nueva Ordenanza de la Creación y funcionamiento de los Consejos Barriales.</t>
  </si>
  <si>
    <t>Las direcciones de Agua Potable, y Financiero, explicar a dirigentes barriales y organizaciones sociales sobre las normas y los procedimientos para el cobro y suspensión de los servicios públicos: agua potable, y alcantarillado sanitario.</t>
  </si>
  <si>
    <t xml:space="preserve">Analizar la viabilidad legal para proponer la Ordenanza que Regule el funcionamiento del Cementerio Victoria y establecer un mecanismos de financiamiento para el  cobro del servicio del cementerio respecto a  los nichos y tumbas, a través de una tasa en el impuesto predial </t>
  </si>
  <si>
    <t>Convocar a una reunión a la Fiscalía, Asamblea Cantonal, autoridades provinciales, parroquiales, dirigentes barriales y organizaciones sociales para analizar la situación de la morgue y proponer la gestión para la construcción de Centro Forense.</t>
  </si>
  <si>
    <t>Analizar y elaborar propuesta para la ampliación de la infraestructura del Centro Gerontológico, ubicado en el Barrio Ñucanchiwasi.</t>
  </si>
  <si>
    <t>Establecer un calendario de mantenimiento anual del Cuarto Frío del Camal Municipal y ejecutarlo con prioridad.</t>
  </si>
  <si>
    <t>Elaborar una propuesta y determinar la viabilidad para la construcción de área para comedor en el CBV Las Abejitas del Barrio Los Rosales.</t>
  </si>
  <si>
    <t>En la calle José Feliciano y Zapotal existe un hueco que representa un peligro para el tránsito peatonal de adultos mayores, se sugiere taparlo para evitar accidentes (o colocar una alcantarilla)</t>
  </si>
  <si>
    <t>Se oficie a las instituciones públicas que deben tener; Señaléticas de prevención de incendios, salida de emergencia</t>
  </si>
  <si>
    <t>Por emergencia se debería conseguir un motor fuera de borda de 100 HP (caballos de Fuerza) adicional al existente para llegar con rapidez a las diferentes emergencias fluviales que se presentaren.</t>
  </si>
  <si>
    <t>Se haga una rampa de acceso de ingreso del Registro de la Propiedad para personas con discapacidad.</t>
  </si>
  <si>
    <t>Se capacite a todos los Presidentes de Cooperativas de buses Urbanos en la cual se cumpla la Normativa sobre los asientos preferenciales en los mismos.</t>
  </si>
  <si>
    <t>Se regule la parada de taxis de la ciudad máxima de 2 vehículos y no que ocupen toda la calle (Ejm. Calle del Banco de Pichincha).</t>
  </si>
  <si>
    <t>Se haga controles por parte de la Mancomunidad hacia los taxistas para que cobren lo justo y no se excedan y que esto quede demostrado con hechos (Fotos, sanciones) etc.</t>
  </si>
  <si>
    <t xml:space="preserve">Que se considere una nueva ruta de buses por la calle frente a la casa del adulto mayor barrio Ñucanchiwasi </t>
  </si>
  <si>
    <t>Se trabaje con la Escuela Especializada Manuela Cañizares en tema de vulneración de derechos de niños con discapacidad.</t>
  </si>
  <si>
    <t>Hacer una rampa para el acceso en las oficinas en COCAPRODE, para las personas con discapacidad.</t>
  </si>
  <si>
    <t>Conseguir libros inclusivos para niños menores de edad y puedan ser de fácil interpretación, al igual se incremente biblioteca virtual para personas que no escuchan.</t>
  </si>
  <si>
    <t>24 minutos hizo efectiva su participación. Y también tuvieron todo el tiempo en el caso de las presentaciones de los departamentos municipales, en cada exposición participaron un promedio de 1 a 2 horas</t>
  </si>
  <si>
    <t>Informe de Comunicación sobre difusión</t>
  </si>
  <si>
    <t>Listado de participantes Asamblea Cantonal</t>
  </si>
  <si>
    <t>Informe de preguntas y acta de deliberacion</t>
  </si>
  <si>
    <t>Acta de sugerencias 2018 y registro asistencia reunión con Departamentos municipales</t>
  </si>
  <si>
    <t>Se realice la expropiación del terreno para el área de revisión vehicular del terminal terrestre.</t>
  </si>
  <si>
    <t>EL PLAN DE SUGERENCIAS SE HA ELABORADO EN DOS FASES: 1. ELABORACIÓN DEL DOCUMENTO INSTITUCIONAL, DONDE SE RECOGE SUGERENCIAS DE LOS CIUDADANOS QUE INTEGRABAN EL EQUIPO TÉCNICO. 2. LAS SUGERENCIAS QUE SE ESTABLECIERON EN LA DELIBERACIÓN PÚBLICA DE RENDICIÓN DE CUENTAS 2018</t>
  </si>
  <si>
    <t>Resolucion solicitud y preguntas de la Asamblea Cantonal</t>
  </si>
  <si>
    <t>Acta de la deliberación pública RC 2018</t>
  </si>
  <si>
    <t>Acta de la deliberación pública y opinión Asamblea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</si>
</sst>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 #,##0_ ;_ * \-#,##0_ ;_ * &quot;-&quot;??_ ;_ @_ "/>
    <numFmt numFmtId="165" formatCode="0.0%"/>
    <numFmt numFmtId="166" formatCode="_(* #,##0_);_(* \(#,##0\);_(* &quot;-&quot;??_);_(@_)"/>
    <numFmt numFmtId="167" formatCode="&quot;$&quot;#,##0.00"/>
  </numFmts>
  <fonts count="63" x14ac:knownFonts="1">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2"/>
      <name val="Calibri"/>
      <family val="2"/>
      <scheme val="minor"/>
    </font>
    <font>
      <sz val="10"/>
      <name val="Calibri"/>
      <family val="2"/>
    </font>
    <font>
      <b/>
      <sz val="9"/>
      <name val="Arial Unicode MS"/>
      <family val="2"/>
    </font>
    <font>
      <b/>
      <sz val="11"/>
      <color theme="1"/>
      <name val="Calibri"/>
      <family val="2"/>
      <scheme val="minor"/>
    </font>
    <font>
      <b/>
      <sz val="11"/>
      <name val="Calibri"/>
      <family val="2"/>
      <scheme val="minor"/>
    </font>
    <font>
      <u/>
      <sz val="11"/>
      <color theme="10"/>
      <name val="Calibri"/>
      <family val="2"/>
      <scheme val="minor"/>
    </font>
    <font>
      <b/>
      <u/>
      <sz val="11"/>
      <color theme="10"/>
      <name val="Calibri"/>
      <family val="2"/>
      <scheme val="minor"/>
    </font>
    <font>
      <b/>
      <sz val="11"/>
      <color rgb="FF000000"/>
      <name val="Calibri"/>
      <family val="2"/>
    </font>
    <font>
      <sz val="11"/>
      <color rgb="FF000000"/>
      <name val="Calibri"/>
      <family val="2"/>
    </font>
    <font>
      <sz val="11"/>
      <color theme="1"/>
      <name val="Times New Roman"/>
      <family val="1"/>
    </font>
    <font>
      <sz val="11"/>
      <color theme="1"/>
      <name val="Arial"/>
      <family val="2"/>
    </font>
    <font>
      <sz val="11"/>
      <color rgb="FF232323"/>
      <name val="Arial"/>
      <family val="2"/>
    </font>
    <font>
      <sz val="11"/>
      <color rgb="FF020202"/>
      <name val="Arial"/>
      <family val="2"/>
    </font>
    <font>
      <sz val="11"/>
      <color theme="1"/>
      <name val="Calibri"/>
      <family val="2"/>
      <scheme val="minor"/>
    </font>
    <font>
      <sz val="10"/>
      <color rgb="FF000000"/>
      <name val="Calibri"/>
      <family val="2"/>
    </font>
    <font>
      <sz val="12"/>
      <name val="Calibri"/>
      <family val="2"/>
      <scheme val="minor"/>
    </font>
    <font>
      <sz val="24"/>
      <color theme="1"/>
      <name val="Calibri"/>
      <family val="2"/>
      <scheme val="minor"/>
    </font>
    <font>
      <sz val="24"/>
      <name val="Calibri"/>
      <family val="2"/>
      <scheme val="minor"/>
    </font>
    <font>
      <sz val="10"/>
      <color theme="1"/>
      <name val="Calibri"/>
      <family val="2"/>
      <scheme val="minor"/>
    </font>
    <font>
      <sz val="10"/>
      <color rgb="FF000000"/>
      <name val="Calibri"/>
      <family val="2"/>
      <scheme val="minor"/>
    </font>
    <font>
      <sz val="9"/>
      <color theme="1"/>
      <name val="Calibri"/>
      <family val="2"/>
      <scheme val="minor"/>
    </font>
    <font>
      <sz val="10"/>
      <color theme="1"/>
      <name val="Calibri"/>
      <family val="2"/>
    </font>
    <font>
      <sz val="10"/>
      <color rgb="FFFF0000"/>
      <name val="Calibri"/>
      <family val="2"/>
    </font>
    <font>
      <sz val="8"/>
      <color rgb="FF000000"/>
      <name val="Calibri"/>
      <family val="2"/>
    </font>
    <font>
      <sz val="9"/>
      <color theme="1"/>
      <name val="Calibri"/>
      <family val="2"/>
    </font>
    <font>
      <sz val="9"/>
      <color rgb="FF000000"/>
      <name val="Calibri"/>
      <family val="2"/>
    </font>
    <font>
      <sz val="11"/>
      <color rgb="FF000000"/>
      <name val="Calibri"/>
      <family val="2"/>
      <scheme val="minor"/>
    </font>
    <font>
      <b/>
      <sz val="10"/>
      <color theme="1"/>
      <name val="Calibri"/>
      <family val="2"/>
      <scheme val="minor"/>
    </font>
    <font>
      <i/>
      <sz val="10"/>
      <color theme="1"/>
      <name val="Calibri"/>
      <family val="2"/>
      <scheme val="minor"/>
    </font>
    <font>
      <sz val="9"/>
      <color rgb="FF000000"/>
      <name val="Calibri"/>
      <family val="2"/>
      <scheme val="minor"/>
    </font>
    <font>
      <b/>
      <sz val="11"/>
      <color rgb="FF000000"/>
      <name val="Calibri"/>
      <family val="2"/>
      <scheme val="minor"/>
    </font>
    <font>
      <b/>
      <sz val="11"/>
      <color rgb="FF363435"/>
      <name val="Calibri"/>
      <family val="2"/>
      <scheme val="minor"/>
    </font>
    <font>
      <sz val="11"/>
      <color rgb="FF363435"/>
      <name val="Calibri"/>
      <family val="2"/>
      <scheme val="minor"/>
    </font>
    <font>
      <b/>
      <sz val="9"/>
      <color indexed="81"/>
      <name val="Tahoma"/>
      <family val="2"/>
    </font>
    <font>
      <sz val="9"/>
      <color indexed="81"/>
      <name val="Tahoma"/>
      <family val="2"/>
    </font>
    <font>
      <sz val="20"/>
      <name val="Calibri"/>
      <family val="2"/>
      <scheme val="minor"/>
    </font>
    <font>
      <sz val="22"/>
      <color theme="1"/>
      <name val="Calibri"/>
      <family val="2"/>
      <scheme val="minor"/>
    </font>
    <font>
      <sz val="22"/>
      <name val="Calibri"/>
      <family val="2"/>
      <scheme val="minor"/>
    </font>
    <font>
      <sz val="16"/>
      <name val="Calibri"/>
      <family val="2"/>
      <scheme val="minor"/>
    </font>
    <font>
      <sz val="22"/>
      <color rgb="FF000000"/>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u/>
      <sz val="12"/>
      <name val="Calibri"/>
      <family val="2"/>
      <scheme val="minor"/>
    </font>
    <font>
      <b/>
      <u/>
      <sz val="11"/>
      <name val="Calibri"/>
      <family val="2"/>
      <scheme val="minor"/>
    </font>
    <font>
      <sz val="16"/>
      <color theme="1"/>
      <name val="Calibri"/>
      <family val="2"/>
      <scheme val="minor"/>
    </font>
    <font>
      <sz val="26"/>
      <name val="Calibri"/>
      <family val="2"/>
      <scheme val="minor"/>
    </font>
    <font>
      <b/>
      <sz val="10"/>
      <color rgb="FF000000"/>
      <name val="Calibri"/>
      <family val="2"/>
    </font>
    <font>
      <sz val="9"/>
      <color rgb="FF000000"/>
      <name val="Calibri"/>
      <family val="2"/>
      <charset val="1"/>
    </font>
    <font>
      <sz val="8"/>
      <color rgb="FF000000"/>
      <name val="Calibri"/>
      <family val="2"/>
      <scheme val="minor"/>
    </font>
    <font>
      <sz val="10"/>
      <color rgb="FF000000"/>
      <name val="Arial"/>
      <family val="2"/>
    </font>
    <font>
      <sz val="18"/>
      <color theme="1"/>
      <name val="Calibri"/>
      <family val="2"/>
      <scheme val="minor"/>
    </font>
    <font>
      <sz val="18"/>
      <name val="Calibri"/>
      <family val="2"/>
      <scheme val="minor"/>
    </font>
    <font>
      <sz val="10"/>
      <color theme="1"/>
      <name val="Arial"/>
      <family val="2"/>
    </font>
    <font>
      <b/>
      <sz val="10"/>
      <color rgb="FF000000"/>
      <name val="Arial"/>
      <family val="2"/>
    </font>
    <font>
      <sz val="11"/>
      <color rgb="FF000000"/>
      <name val="Arial"/>
      <family val="2"/>
    </font>
    <font>
      <b/>
      <sz val="11"/>
      <color theme="1"/>
      <name val="Arial"/>
      <family val="2"/>
    </font>
    <font>
      <b/>
      <sz val="14"/>
      <name val="Calibri"/>
      <family val="2"/>
      <scheme val="minor"/>
    </font>
    <font>
      <sz val="10"/>
      <name val="Arial"/>
      <family val="2"/>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ABA8D"/>
        <bgColor indexed="64"/>
      </patternFill>
    </fill>
    <fill>
      <patternFill patternType="solid">
        <fgColor rgb="FFFDE3D0"/>
        <bgColor indexed="64"/>
      </patternFill>
    </fill>
    <fill>
      <patternFill patternType="solid">
        <fgColor rgb="FFF69758"/>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C6D31D"/>
        <bgColor indexed="64"/>
      </patternFill>
    </fill>
    <fill>
      <patternFill patternType="solid">
        <fgColor theme="0"/>
        <bgColor rgb="FFFFFF00"/>
      </patternFill>
    </fill>
    <fill>
      <patternFill patternType="solid">
        <fgColor rgb="FFFFE599"/>
        <bgColor indexed="64"/>
      </patternFill>
    </fill>
    <fill>
      <patternFill patternType="solid">
        <fgColor rgb="FFF2F2F2"/>
        <bgColor indexed="64"/>
      </patternFill>
    </fill>
    <fill>
      <patternFill patternType="solid">
        <fgColor theme="9"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rgb="FF000000"/>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rgb="FF000000"/>
      </right>
      <top/>
      <bottom/>
      <diagonal/>
    </border>
    <border>
      <left style="thin">
        <color indexed="64"/>
      </left>
      <right/>
      <top style="medium">
        <color indexed="64"/>
      </top>
      <bottom style="medium">
        <color indexed="64"/>
      </bottom>
      <diagonal/>
    </border>
    <border>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rgb="FF000000"/>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rgb="FF363435"/>
      </left>
      <right style="thin">
        <color indexed="64"/>
      </right>
      <top style="thin">
        <color indexed="64"/>
      </top>
      <bottom/>
      <diagonal/>
    </border>
    <border>
      <left style="medium">
        <color rgb="FF363435"/>
      </left>
      <right style="thin">
        <color indexed="64"/>
      </right>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rgb="FF000000"/>
      </right>
      <top style="medium">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9" fillId="0" borderId="0" applyNumberFormat="0" applyFill="0" applyBorder="0" applyAlignment="0" applyProtection="0"/>
    <xf numFmtId="9" fontId="17" fillId="0" borderId="0" applyFont="0" applyFill="0" applyBorder="0" applyAlignment="0" applyProtection="0"/>
    <xf numFmtId="43" fontId="17" fillId="0" borderId="0" applyFont="0" applyFill="0" applyBorder="0" applyAlignment="0" applyProtection="0"/>
  </cellStyleXfs>
  <cellXfs count="900">
    <xf numFmtId="0" fontId="0" fillId="0" borderId="0" xfId="0"/>
    <xf numFmtId="0" fontId="1" fillId="5" borderId="7" xfId="0" applyFont="1" applyFill="1" applyBorder="1" applyAlignment="1">
      <alignment horizontal="center" vertical="center" wrapText="1"/>
    </xf>
    <xf numFmtId="0" fontId="1" fillId="3" borderId="14" xfId="0" applyFont="1" applyFill="1" applyBorder="1" applyAlignment="1">
      <alignment vertical="center" wrapText="1"/>
    </xf>
    <xf numFmtId="0" fontId="1" fillId="3" borderId="9" xfId="0" applyFont="1" applyFill="1" applyBorder="1" applyAlignment="1">
      <alignment vertical="center" wrapText="1"/>
    </xf>
    <xf numFmtId="0" fontId="1" fillId="3" borderId="5" xfId="0" applyFont="1" applyFill="1" applyBorder="1" applyAlignment="1">
      <alignment vertical="center" wrapText="1"/>
    </xf>
    <xf numFmtId="0" fontId="1" fillId="3" borderId="14" xfId="0" applyFont="1" applyFill="1" applyBorder="1" applyAlignment="1">
      <alignment horizontal="justify" vertical="center" wrapText="1"/>
    </xf>
    <xf numFmtId="0" fontId="1" fillId="3" borderId="9" xfId="0" applyFont="1" applyFill="1" applyBorder="1" applyAlignment="1">
      <alignment horizontal="justify"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1" fillId="6" borderId="42" xfId="0" applyFont="1" applyFill="1" applyBorder="1" applyAlignment="1">
      <alignment vertical="center" wrapText="1"/>
    </xf>
    <xf numFmtId="0" fontId="1" fillId="2" borderId="18" xfId="0" applyFont="1" applyFill="1" applyBorder="1" applyAlignment="1">
      <alignment horizontal="center" vertical="center" wrapText="1"/>
    </xf>
    <xf numFmtId="0" fontId="1" fillId="5" borderId="0" xfId="0" applyFont="1" applyFill="1" applyBorder="1" applyAlignment="1">
      <alignment horizontal="justify" vertical="center" wrapText="1"/>
    </xf>
    <xf numFmtId="0" fontId="2" fillId="3" borderId="21"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2" borderId="61" xfId="0" applyFont="1" applyFill="1" applyBorder="1" applyAlignment="1">
      <alignment vertical="center" wrapText="1"/>
    </xf>
    <xf numFmtId="0" fontId="2" fillId="2" borderId="59" xfId="0" applyFont="1" applyFill="1" applyBorder="1" applyAlignment="1">
      <alignment vertical="center" wrapText="1"/>
    </xf>
    <xf numFmtId="0" fontId="2" fillId="2" borderId="56" xfId="0" applyFont="1" applyFill="1" applyBorder="1" applyAlignment="1">
      <alignment vertical="center" wrapText="1"/>
    </xf>
    <xf numFmtId="0" fontId="2" fillId="2" borderId="13" xfId="0" applyFont="1" applyFill="1" applyBorder="1" applyAlignment="1">
      <alignment vertical="center" wrapText="1"/>
    </xf>
    <xf numFmtId="0" fontId="2" fillId="2" borderId="21" xfId="0" applyFont="1" applyFill="1" applyBorder="1" applyAlignment="1">
      <alignment vertical="center" wrapText="1"/>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3" borderId="21" xfId="0" applyFont="1" applyFill="1" applyBorder="1" applyAlignment="1">
      <alignment vertical="center" wrapText="1"/>
    </xf>
    <xf numFmtId="0" fontId="2" fillId="3" borderId="25" xfId="0" applyFont="1" applyFill="1" applyBorder="1" applyAlignment="1">
      <alignment vertical="center" wrapText="1"/>
    </xf>
    <xf numFmtId="0" fontId="2" fillId="3" borderId="26" xfId="0" applyFont="1" applyFill="1" applyBorder="1" applyAlignment="1">
      <alignment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68" xfId="0" applyFont="1" applyFill="1" applyBorder="1" applyAlignment="1">
      <alignment vertical="center" wrapText="1"/>
    </xf>
    <xf numFmtId="0" fontId="2" fillId="2" borderId="7" xfId="0" applyFont="1" applyFill="1" applyBorder="1" applyAlignment="1">
      <alignment vertical="center" wrapText="1"/>
    </xf>
    <xf numFmtId="0" fontId="2" fillId="2" borderId="69" xfId="0" applyFont="1" applyFill="1" applyBorder="1" applyAlignment="1">
      <alignment vertical="center" wrapText="1"/>
    </xf>
    <xf numFmtId="0" fontId="2" fillId="3" borderId="66" xfId="0" applyFont="1" applyFill="1" applyBorder="1" applyAlignment="1">
      <alignment vertical="center" wrapText="1"/>
    </xf>
    <xf numFmtId="0" fontId="2" fillId="3" borderId="32" xfId="0" applyFont="1" applyFill="1" applyBorder="1" applyAlignment="1">
      <alignment vertical="center" wrapText="1"/>
    </xf>
    <xf numFmtId="0" fontId="2" fillId="2" borderId="0" xfId="0" applyFont="1" applyFill="1" applyBorder="1" applyAlignment="1">
      <alignment horizontal="center" vertical="center" wrapText="1"/>
    </xf>
    <xf numFmtId="0" fontId="1" fillId="2" borderId="8" xfId="0" applyFont="1" applyFill="1" applyBorder="1" applyAlignment="1">
      <alignment vertical="center" wrapText="1"/>
    </xf>
    <xf numFmtId="0" fontId="1" fillId="2" borderId="16"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2" borderId="17" xfId="0" applyFont="1" applyFill="1" applyBorder="1" applyAlignment="1">
      <alignment vertical="center" wrapText="1"/>
    </xf>
    <xf numFmtId="0" fontId="2" fillId="3" borderId="45" xfId="0" applyFont="1" applyFill="1" applyBorder="1" applyAlignment="1">
      <alignment vertical="center" wrapText="1"/>
    </xf>
    <xf numFmtId="0" fontId="2" fillId="3" borderId="18"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 fillId="4" borderId="17" xfId="0" applyFont="1" applyFill="1" applyBorder="1" applyAlignment="1">
      <alignment vertical="center" wrapText="1"/>
    </xf>
    <xf numFmtId="0" fontId="1" fillId="4" borderId="18" xfId="0" applyFont="1" applyFill="1" applyBorder="1" applyAlignment="1">
      <alignment vertical="center" wrapText="1"/>
    </xf>
    <xf numFmtId="0" fontId="1" fillId="2" borderId="8"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3" borderId="25" xfId="0" applyFont="1" applyFill="1" applyBorder="1" applyAlignment="1">
      <alignment vertical="center" wrapText="1"/>
    </xf>
    <xf numFmtId="0" fontId="3" fillId="5" borderId="0" xfId="0" applyFont="1" applyFill="1" applyAlignment="1">
      <alignment vertical="center" wrapText="1"/>
    </xf>
    <xf numFmtId="0" fontId="3"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4" borderId="4" xfId="0" applyFont="1" applyFill="1" applyBorder="1" applyAlignment="1">
      <alignment vertical="center" wrapText="1"/>
    </xf>
    <xf numFmtId="0" fontId="1" fillId="4" borderId="6" xfId="0" applyFont="1" applyFill="1" applyBorder="1" applyAlignment="1">
      <alignment vertical="center" wrapText="1"/>
    </xf>
    <xf numFmtId="0" fontId="1" fillId="5" borderId="7"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8" xfId="0" applyFont="1" applyFill="1" applyBorder="1" applyAlignment="1">
      <alignment horizontal="center" vertical="center" wrapText="1"/>
    </xf>
    <xf numFmtId="0" fontId="1" fillId="3" borderId="3" xfId="0" applyFont="1" applyFill="1" applyBorder="1" applyAlignment="1">
      <alignment vertical="center" wrapText="1"/>
    </xf>
    <xf numFmtId="0" fontId="1" fillId="4" borderId="10" xfId="0" applyFont="1" applyFill="1" applyBorder="1" applyAlignment="1">
      <alignmen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1" fillId="5" borderId="15" xfId="0" applyFont="1" applyFill="1" applyBorder="1" applyAlignment="1">
      <alignment vertical="center" wrapText="1"/>
    </xf>
    <xf numFmtId="0" fontId="1" fillId="5" borderId="16" xfId="0" applyFont="1" applyFill="1" applyBorder="1" applyAlignment="1">
      <alignment vertical="center" wrapText="1"/>
    </xf>
    <xf numFmtId="0" fontId="1" fillId="5" borderId="0" xfId="0" applyFont="1" applyFill="1" applyAlignment="1">
      <alignment vertical="center" wrapText="1"/>
    </xf>
    <xf numFmtId="0" fontId="1" fillId="2" borderId="18" xfId="0" applyFont="1" applyFill="1" applyBorder="1" applyAlignment="1">
      <alignment horizontal="justify" vertical="center" wrapText="1"/>
    </xf>
    <xf numFmtId="0" fontId="1" fillId="2" borderId="8" xfId="0" applyFont="1" applyFill="1" applyBorder="1" applyAlignment="1">
      <alignment horizontal="justify" vertical="center" wrapText="1"/>
    </xf>
    <xf numFmtId="0" fontId="3" fillId="0" borderId="0" xfId="0" applyFont="1" applyBorder="1" applyAlignment="1">
      <alignment vertical="center" wrapText="1"/>
    </xf>
    <xf numFmtId="0" fontId="1" fillId="3" borderId="19" xfId="0" applyFont="1" applyFill="1" applyBorder="1" applyAlignment="1">
      <alignment vertical="center" wrapText="1"/>
    </xf>
    <xf numFmtId="0" fontId="1" fillId="3" borderId="20" xfId="0" applyFont="1" applyFill="1" applyBorder="1" applyAlignment="1">
      <alignment vertical="center" wrapText="1"/>
    </xf>
    <xf numFmtId="0" fontId="2" fillId="3" borderId="17" xfId="0" applyFont="1" applyFill="1" applyBorder="1" applyAlignment="1">
      <alignment horizontal="center" vertical="center" wrapText="1"/>
    </xf>
    <xf numFmtId="0" fontId="2" fillId="0" borderId="0" xfId="0" applyFont="1" applyAlignment="1">
      <alignment horizontal="left" vertical="center" wrapText="1"/>
    </xf>
    <xf numFmtId="0" fontId="1" fillId="3" borderId="18" xfId="0" applyFont="1" applyFill="1" applyBorder="1" applyAlignment="1">
      <alignment horizontal="center" vertical="center" wrapText="1"/>
    </xf>
    <xf numFmtId="0" fontId="3" fillId="0" borderId="0" xfId="0" applyFont="1"/>
    <xf numFmtId="0" fontId="1" fillId="4" borderId="47" xfId="0" applyFont="1" applyFill="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0" xfId="0" applyFont="1" applyBorder="1" applyAlignment="1">
      <alignment horizontal="justify" vertical="center" wrapText="1"/>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vertical="center" wrapText="1"/>
    </xf>
    <xf numFmtId="0" fontId="1" fillId="6" borderId="36" xfId="0" applyFont="1" applyFill="1" applyBorder="1" applyAlignment="1">
      <alignment horizontal="justify" vertical="center" wrapText="1"/>
    </xf>
    <xf numFmtId="0" fontId="1" fillId="4" borderId="30" xfId="0" applyFont="1" applyFill="1" applyBorder="1" applyAlignment="1">
      <alignment horizontal="center" vertical="center" wrapText="1"/>
    </xf>
    <xf numFmtId="0" fontId="1" fillId="4" borderId="47" xfId="0" applyFont="1" applyFill="1" applyBorder="1" applyAlignment="1">
      <alignment horizontal="left" vertical="center" wrapText="1"/>
    </xf>
    <xf numFmtId="0" fontId="1" fillId="6" borderId="40" xfId="0" applyFont="1" applyFill="1" applyBorder="1" applyAlignment="1">
      <alignment horizontal="justify" vertical="center" wrapText="1"/>
    </xf>
    <xf numFmtId="0" fontId="3" fillId="4" borderId="16"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16" xfId="0" applyFont="1" applyBorder="1" applyAlignment="1">
      <alignment vertical="center" wrapText="1"/>
    </xf>
    <xf numFmtId="0" fontId="3" fillId="0" borderId="16" xfId="0" applyFont="1" applyBorder="1" applyAlignment="1">
      <alignment horizontal="center" vertical="center" wrapText="1"/>
    </xf>
    <xf numFmtId="0" fontId="1" fillId="6" borderId="21" xfId="0" applyFont="1" applyFill="1" applyBorder="1" applyAlignment="1">
      <alignment horizontal="justify" vertical="center" wrapText="1"/>
    </xf>
    <xf numFmtId="0" fontId="1" fillId="4" borderId="70" xfId="0" applyFont="1" applyFill="1" applyBorder="1" applyAlignment="1">
      <alignment horizontal="left" vertical="center" wrapText="1"/>
    </xf>
    <xf numFmtId="0" fontId="1" fillId="4" borderId="48" xfId="0" applyFont="1" applyFill="1" applyBorder="1" applyAlignment="1">
      <alignment horizontal="left" vertical="center" wrapText="1"/>
    </xf>
    <xf numFmtId="0" fontId="3" fillId="0" borderId="38" xfId="0" applyFont="1" applyBorder="1"/>
    <xf numFmtId="0" fontId="3" fillId="0" borderId="39" xfId="0" applyFont="1" applyBorder="1" applyAlignment="1">
      <alignment horizontal="center" vertical="center"/>
    </xf>
    <xf numFmtId="0" fontId="1" fillId="5" borderId="0" xfId="0" applyFont="1" applyFill="1" applyBorder="1" applyAlignment="1">
      <alignment horizontal="left" vertical="center" wrapText="1"/>
    </xf>
    <xf numFmtId="0" fontId="3" fillId="0" borderId="0" xfId="0" applyFont="1" applyBorder="1"/>
    <xf numFmtId="0" fontId="3" fillId="0" borderId="0" xfId="0" applyFont="1" applyBorder="1" applyAlignment="1">
      <alignment horizontal="center" vertical="center"/>
    </xf>
    <xf numFmtId="0" fontId="2" fillId="6" borderId="36"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6" borderId="3" xfId="0" applyFont="1" applyFill="1" applyBorder="1" applyAlignment="1">
      <alignment horizontal="justify" vertical="center" wrapText="1"/>
    </xf>
    <xf numFmtId="0" fontId="1" fillId="6" borderId="4" xfId="0" applyFont="1" applyFill="1" applyBorder="1" applyAlignment="1">
      <alignment horizontal="justify" vertical="center" wrapText="1"/>
    </xf>
    <xf numFmtId="0" fontId="1" fillId="6" borderId="58" xfId="0" applyFont="1" applyFill="1" applyBorder="1" applyAlignment="1">
      <alignment horizontal="justify" vertical="center" wrapText="1"/>
    </xf>
    <xf numFmtId="0" fontId="1" fillId="6" borderId="9" xfId="0" applyFont="1" applyFill="1" applyBorder="1" applyAlignment="1">
      <alignment horizontal="justify" vertical="center" wrapText="1"/>
    </xf>
    <xf numFmtId="0" fontId="1" fillId="6" borderId="10" xfId="0" applyFont="1" applyFill="1" applyBorder="1" applyAlignment="1">
      <alignment horizontal="justify" vertical="center" wrapText="1"/>
    </xf>
    <xf numFmtId="0" fontId="1" fillId="6" borderId="27" xfId="0" applyFont="1" applyFill="1" applyBorder="1" applyAlignment="1">
      <alignment horizontal="justify" vertical="center" wrapText="1"/>
    </xf>
    <xf numFmtId="0" fontId="1" fillId="6" borderId="5" xfId="0" applyFont="1" applyFill="1" applyBorder="1" applyAlignment="1">
      <alignment horizontal="justify" vertical="center" wrapText="1"/>
    </xf>
    <xf numFmtId="0" fontId="1" fillId="6" borderId="6" xfId="0" applyFont="1" applyFill="1" applyBorder="1" applyAlignment="1">
      <alignment horizontal="justify" vertical="center" wrapText="1"/>
    </xf>
    <xf numFmtId="0" fontId="1" fillId="6" borderId="67" xfId="0" applyFont="1" applyFill="1" applyBorder="1" applyAlignment="1">
      <alignment horizontal="justify" vertical="center" wrapText="1"/>
    </xf>
    <xf numFmtId="0" fontId="1" fillId="0" borderId="0" xfId="0" applyFont="1" applyAlignment="1">
      <alignment horizontal="justify" vertical="center" wrapText="1"/>
    </xf>
    <xf numFmtId="0" fontId="1" fillId="3" borderId="55" xfId="0" applyFont="1" applyFill="1" applyBorder="1" applyAlignment="1">
      <alignment vertical="center" wrapText="1"/>
    </xf>
    <xf numFmtId="0" fontId="1" fillId="3" borderId="66" xfId="0" applyFont="1" applyFill="1" applyBorder="1" applyAlignment="1">
      <alignment vertical="center" wrapText="1"/>
    </xf>
    <xf numFmtId="0" fontId="1" fillId="3" borderId="32" xfId="0" applyFont="1" applyFill="1" applyBorder="1" applyAlignment="1">
      <alignment vertical="center" wrapText="1"/>
    </xf>
    <xf numFmtId="0" fontId="1" fillId="3" borderId="40" xfId="0" applyFont="1" applyFill="1" applyBorder="1" applyAlignment="1">
      <alignment vertical="center" wrapText="1"/>
    </xf>
    <xf numFmtId="0" fontId="1" fillId="3" borderId="28" xfId="0" applyFont="1" applyFill="1" applyBorder="1" applyAlignment="1">
      <alignment vertical="center" wrapText="1"/>
    </xf>
    <xf numFmtId="0" fontId="1" fillId="3" borderId="35" xfId="0" applyFont="1" applyFill="1" applyBorder="1" applyAlignment="1">
      <alignment vertical="center" wrapText="1"/>
    </xf>
    <xf numFmtId="0" fontId="1" fillId="6" borderId="9" xfId="0" applyFont="1" applyFill="1" applyBorder="1" applyAlignment="1">
      <alignment vertical="center" wrapText="1"/>
    </xf>
    <xf numFmtId="0" fontId="1" fillId="0" borderId="18" xfId="0" applyFont="1" applyBorder="1" applyAlignment="1">
      <alignment vertical="center" wrapText="1"/>
    </xf>
    <xf numFmtId="0" fontId="1" fillId="6" borderId="5" xfId="0" applyFont="1" applyFill="1" applyBorder="1" applyAlignment="1">
      <alignment vertical="center" wrapText="1"/>
    </xf>
    <xf numFmtId="0" fontId="1" fillId="3" borderId="65" xfId="0" applyFont="1" applyFill="1" applyBorder="1" applyAlignment="1">
      <alignment vertical="center" wrapText="1"/>
    </xf>
    <xf numFmtId="0" fontId="1" fillId="3" borderId="37" xfId="0" applyFont="1" applyFill="1" applyBorder="1" applyAlignment="1">
      <alignment vertical="center" wrapText="1"/>
    </xf>
    <xf numFmtId="0" fontId="2" fillId="3" borderId="23" xfId="0" applyFont="1" applyFill="1" applyBorder="1" applyAlignment="1">
      <alignment horizontal="center" vertical="center" wrapText="1"/>
    </xf>
    <xf numFmtId="0" fontId="1" fillId="4" borderId="22" xfId="0" applyFont="1" applyFill="1" applyBorder="1" applyAlignment="1">
      <alignment vertical="center" wrapText="1"/>
    </xf>
    <xf numFmtId="0" fontId="1" fillId="4" borderId="15" xfId="0" applyFont="1" applyFill="1" applyBorder="1" applyAlignment="1">
      <alignment vertical="center" wrapText="1"/>
    </xf>
    <xf numFmtId="0" fontId="1" fillId="0" borderId="23" xfId="0" applyFont="1" applyBorder="1" applyAlignment="1">
      <alignment vertical="center" wrapText="1"/>
    </xf>
    <xf numFmtId="0" fontId="1" fillId="0" borderId="41" xfId="0" applyFont="1" applyBorder="1" applyAlignment="1">
      <alignment vertical="center" wrapText="1"/>
    </xf>
    <xf numFmtId="0" fontId="1" fillId="0" borderId="15" xfId="0" applyFont="1" applyBorder="1" applyAlignment="1">
      <alignment vertical="center" wrapText="1"/>
    </xf>
    <xf numFmtId="0" fontId="1" fillId="0" borderId="42" xfId="0" applyFont="1" applyBorder="1" applyAlignment="1">
      <alignment vertical="center" wrapText="1"/>
    </xf>
    <xf numFmtId="0" fontId="1" fillId="4" borderId="41" xfId="0" applyFont="1" applyFill="1" applyBorder="1" applyAlignment="1">
      <alignment vertical="center" wrapText="1"/>
    </xf>
    <xf numFmtId="0" fontId="1" fillId="4" borderId="42" xfId="0" applyFont="1" applyFill="1" applyBorder="1" applyAlignment="1">
      <alignment vertical="center" wrapText="1"/>
    </xf>
    <xf numFmtId="0" fontId="2" fillId="2" borderId="22" xfId="0" applyFont="1" applyFill="1" applyBorder="1" applyAlignment="1">
      <alignment vertical="center" wrapText="1"/>
    </xf>
    <xf numFmtId="0" fontId="2" fillId="3" borderId="4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5" borderId="63" xfId="0" applyFont="1" applyFill="1" applyBorder="1" applyAlignment="1">
      <alignment vertical="center" wrapText="1"/>
    </xf>
    <xf numFmtId="0" fontId="2" fillId="5" borderId="41" xfId="0" applyFont="1" applyFill="1" applyBorder="1" applyAlignment="1">
      <alignment vertical="center" wrapText="1"/>
    </xf>
    <xf numFmtId="0" fontId="2" fillId="5" borderId="64" xfId="0" applyFont="1" applyFill="1" applyBorder="1" applyAlignment="1">
      <alignment vertical="center" wrapText="1"/>
    </xf>
    <xf numFmtId="0" fontId="2" fillId="2" borderId="23" xfId="0" applyFont="1" applyFill="1" applyBorder="1" applyAlignment="1">
      <alignment horizontal="left" vertical="center" wrapText="1"/>
    </xf>
    <xf numFmtId="0" fontId="2" fillId="5" borderId="0" xfId="0" applyFont="1" applyFill="1" applyBorder="1" applyAlignment="1">
      <alignment vertical="center" wrapText="1"/>
    </xf>
    <xf numFmtId="0" fontId="1" fillId="0" borderId="37" xfId="0" applyFont="1" applyBorder="1" applyAlignment="1">
      <alignment horizontal="justify" vertical="center" wrapText="1"/>
    </xf>
    <xf numFmtId="0" fontId="1" fillId="0" borderId="38" xfId="0" applyFont="1" applyBorder="1" applyAlignment="1">
      <alignment horizontal="justify" vertical="center" wrapText="1"/>
    </xf>
    <xf numFmtId="0" fontId="1" fillId="0" borderId="39" xfId="0" applyFont="1" applyBorder="1" applyAlignment="1">
      <alignment horizontal="justify" vertical="center" wrapText="1"/>
    </xf>
    <xf numFmtId="0" fontId="2" fillId="3" borderId="8" xfId="0" applyFont="1" applyFill="1" applyBorder="1" applyAlignment="1">
      <alignment vertical="center" wrapText="1"/>
    </xf>
    <xf numFmtId="0" fontId="2" fillId="3" borderId="42" xfId="0" applyFont="1" applyFill="1" applyBorder="1" applyAlignment="1">
      <alignment vertical="center" wrapText="1"/>
    </xf>
    <xf numFmtId="0" fontId="1" fillId="5" borderId="42"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3" fillId="0" borderId="0" xfId="0" applyFont="1" applyBorder="1" applyAlignment="1">
      <alignment horizontal="center" vertical="center" wrapText="1"/>
    </xf>
    <xf numFmtId="0" fontId="1" fillId="2" borderId="0" xfId="0" applyFont="1" applyFill="1" applyBorder="1" applyAlignment="1">
      <alignment vertical="center" wrapText="1"/>
    </xf>
    <xf numFmtId="0" fontId="6" fillId="0" borderId="0" xfId="0" applyFont="1" applyAlignment="1">
      <alignment vertical="center" wrapText="1"/>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wrapText="1"/>
    </xf>
    <xf numFmtId="0" fontId="1" fillId="0" borderId="22" xfId="0" applyFont="1" applyBorder="1" applyAlignment="1">
      <alignment horizontal="left" vertical="center" wrapText="1"/>
    </xf>
    <xf numFmtId="0" fontId="3" fillId="0" borderId="23" xfId="0" applyFont="1" applyBorder="1" applyAlignment="1">
      <alignment horizontal="left" vertical="center" wrapText="1"/>
    </xf>
    <xf numFmtId="0" fontId="1" fillId="2" borderId="8" xfId="0" applyFont="1" applyFill="1" applyBorder="1" applyAlignment="1">
      <alignment horizontal="center" vertical="center" wrapText="1"/>
    </xf>
    <xf numFmtId="0" fontId="3" fillId="7" borderId="28" xfId="0" applyFont="1" applyFill="1" applyBorder="1" applyAlignment="1">
      <alignment vertical="center" wrapText="1"/>
    </xf>
    <xf numFmtId="0" fontId="8" fillId="8" borderId="28" xfId="0" applyFont="1" applyFill="1" applyBorder="1" applyAlignment="1">
      <alignment vertical="center" wrapText="1"/>
    </xf>
    <xf numFmtId="0" fontId="2" fillId="4" borderId="10" xfId="0" applyFont="1" applyFill="1" applyBorder="1" applyAlignment="1">
      <alignment horizontal="center" vertical="center" wrapText="1"/>
    </xf>
    <xf numFmtId="0" fontId="9" fillId="8" borderId="28" xfId="1" applyFill="1" applyBorder="1" applyAlignment="1">
      <alignment vertical="center" wrapText="1"/>
    </xf>
    <xf numFmtId="0" fontId="10" fillId="8" borderId="28" xfId="1" applyFont="1" applyFill="1" applyBorder="1" applyAlignment="1">
      <alignment vertical="center" wrapText="1"/>
    </xf>
    <xf numFmtId="49" fontId="8" fillId="8" borderId="28" xfId="0" applyNumberFormat="1" applyFont="1" applyFill="1" applyBorder="1" applyAlignment="1">
      <alignment vertical="center" wrapText="1"/>
    </xf>
    <xf numFmtId="15" fontId="8" fillId="8" borderId="28" xfId="0" applyNumberFormat="1" applyFont="1" applyFill="1" applyBorder="1" applyAlignment="1">
      <alignment vertical="center" wrapText="1"/>
    </xf>
    <xf numFmtId="0" fontId="7" fillId="8" borderId="28" xfId="0" applyFont="1" applyFill="1" applyBorder="1" applyAlignment="1">
      <alignment vertical="center" wrapText="1"/>
    </xf>
    <xf numFmtId="0" fontId="3" fillId="0" borderId="28" xfId="0" applyFont="1" applyFill="1" applyBorder="1" applyAlignment="1">
      <alignment vertical="center" wrapText="1"/>
    </xf>
    <xf numFmtId="0" fontId="11" fillId="0" borderId="28" xfId="0" applyFont="1" applyFill="1" applyBorder="1" applyAlignment="1">
      <alignment horizontal="center" vertical="center" wrapText="1"/>
    </xf>
    <xf numFmtId="0" fontId="12" fillId="0" borderId="28"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0" borderId="28" xfId="0" applyFont="1" applyBorder="1" applyAlignment="1">
      <alignment vertical="center" wrapText="1"/>
    </xf>
    <xf numFmtId="0" fontId="3" fillId="0" borderId="28" xfId="0" applyFont="1" applyBorder="1" applyAlignment="1">
      <alignment vertical="center" wrapText="1"/>
    </xf>
    <xf numFmtId="0" fontId="0" fillId="0" borderId="28" xfId="0" applyFont="1" applyFill="1" applyBorder="1" applyAlignment="1">
      <alignment horizontal="left" vertical="center" wrapText="1"/>
    </xf>
    <xf numFmtId="9" fontId="0" fillId="0" borderId="28" xfId="0" applyNumberFormat="1" applyFont="1" applyFill="1" applyBorder="1" applyAlignment="1">
      <alignment horizontal="center" vertical="center" wrapText="1"/>
    </xf>
    <xf numFmtId="0" fontId="0" fillId="0" borderId="28" xfId="0" applyFont="1" applyFill="1" applyBorder="1" applyAlignment="1">
      <alignment vertical="center" wrapText="1"/>
    </xf>
    <xf numFmtId="0" fontId="14" fillId="0" borderId="0" xfId="0" applyFont="1" applyAlignment="1">
      <alignment horizontal="left" wrapText="1"/>
    </xf>
    <xf numFmtId="0" fontId="9" fillId="4" borderId="16" xfId="1" applyFill="1" applyBorder="1" applyAlignment="1">
      <alignment vertical="center" wrapText="1"/>
    </xf>
    <xf numFmtId="0" fontId="18" fillId="0" borderId="28" xfId="0" applyFont="1" applyFill="1" applyBorder="1" applyAlignment="1">
      <alignment vertical="center" wrapText="1"/>
    </xf>
    <xf numFmtId="0" fontId="18" fillId="10" borderId="28" xfId="0" applyFont="1" applyFill="1" applyBorder="1" applyAlignment="1">
      <alignment vertical="center" wrapText="1"/>
    </xf>
    <xf numFmtId="0" fontId="1" fillId="5" borderId="0" xfId="0" applyFont="1" applyFill="1" applyBorder="1" applyAlignment="1">
      <alignment horizontal="center" vertical="center" wrapText="1"/>
    </xf>
    <xf numFmtId="0" fontId="3" fillId="5" borderId="0" xfId="0" applyFont="1" applyFill="1" applyAlignment="1">
      <alignment vertical="center" wrapText="1"/>
    </xf>
    <xf numFmtId="0" fontId="3" fillId="0" borderId="0" xfId="0" applyFont="1" applyAlignment="1">
      <alignment vertical="center" wrapText="1"/>
    </xf>
    <xf numFmtId="0" fontId="19" fillId="3" borderId="18" xfId="0" applyFont="1" applyFill="1" applyBorder="1" applyAlignment="1">
      <alignment horizontal="center" vertical="center" wrapText="1"/>
    </xf>
    <xf numFmtId="0" fontId="19" fillId="3" borderId="26" xfId="0" applyFont="1" applyFill="1" applyBorder="1" applyAlignment="1">
      <alignment horizontal="left" vertical="center" wrapText="1"/>
    </xf>
    <xf numFmtId="0" fontId="1" fillId="3" borderId="17" xfId="0" applyFont="1" applyFill="1" applyBorder="1" applyAlignment="1">
      <alignment horizontal="center" vertical="center" wrapText="1"/>
    </xf>
    <xf numFmtId="0" fontId="19" fillId="3" borderId="18" xfId="0" applyFont="1" applyFill="1" applyBorder="1" applyAlignment="1">
      <alignment horizontal="left" vertical="center" wrapText="1"/>
    </xf>
    <xf numFmtId="9" fontId="21" fillId="3" borderId="26" xfId="2" applyFont="1" applyFill="1" applyBorder="1" applyAlignment="1">
      <alignment horizontal="center" vertical="center" wrapText="1"/>
    </xf>
    <xf numFmtId="9" fontId="20" fillId="3" borderId="18" xfId="0" applyNumberFormat="1" applyFont="1" applyFill="1" applyBorder="1" applyAlignment="1">
      <alignment horizontal="center" vertical="center" wrapText="1"/>
    </xf>
    <xf numFmtId="9" fontId="21" fillId="3" borderId="23" xfId="0" applyNumberFormat="1" applyFont="1" applyFill="1" applyBorder="1" applyAlignment="1">
      <alignment horizontal="center" vertical="center" wrapText="1"/>
    </xf>
    <xf numFmtId="0" fontId="19" fillId="5" borderId="26" xfId="0" applyFont="1" applyFill="1" applyBorder="1" applyAlignment="1">
      <alignment vertical="center" wrapText="1"/>
    </xf>
    <xf numFmtId="0" fontId="19" fillId="5" borderId="26" xfId="0" applyFont="1" applyFill="1" applyBorder="1" applyAlignment="1">
      <alignment horizontal="left" vertical="center" wrapText="1"/>
    </xf>
    <xf numFmtId="0" fontId="1"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1" fillId="5" borderId="23" xfId="0" applyFont="1" applyFill="1" applyBorder="1" applyAlignment="1">
      <alignment horizontal="center" vertical="center" wrapText="1"/>
    </xf>
    <xf numFmtId="9" fontId="21" fillId="5" borderId="26" xfId="2" applyFont="1" applyFill="1" applyBorder="1" applyAlignment="1">
      <alignment horizontal="center" vertical="center" wrapText="1"/>
    </xf>
    <xf numFmtId="0" fontId="19" fillId="5" borderId="18" xfId="0" applyFont="1" applyFill="1" applyBorder="1" applyAlignment="1">
      <alignment horizontal="center" vertical="center" wrapText="1"/>
    </xf>
    <xf numFmtId="9" fontId="20" fillId="5" borderId="18" xfId="0" applyNumberFormat="1" applyFont="1" applyFill="1" applyBorder="1" applyAlignment="1">
      <alignment horizontal="center" vertical="center" wrapText="1"/>
    </xf>
    <xf numFmtId="9" fontId="21" fillId="5" borderId="23" xfId="0" applyNumberFormat="1" applyFont="1" applyFill="1" applyBorder="1" applyAlignment="1">
      <alignment horizontal="center" vertical="center" wrapText="1"/>
    </xf>
    <xf numFmtId="0" fontId="19" fillId="5" borderId="18" xfId="0" applyFont="1" applyFill="1" applyBorder="1" applyAlignment="1">
      <alignment horizontal="left" vertical="center" wrapText="1"/>
    </xf>
    <xf numFmtId="1" fontId="20" fillId="5" borderId="18" xfId="0" applyNumberFormat="1" applyFont="1" applyFill="1" applyBorder="1" applyAlignment="1">
      <alignment horizontal="center" vertical="center" wrapText="1"/>
    </xf>
    <xf numFmtId="0" fontId="20" fillId="5" borderId="18" xfId="0" applyNumberFormat="1" applyFont="1" applyFill="1" applyBorder="1" applyAlignment="1">
      <alignment horizontal="center" vertical="center" wrapText="1"/>
    </xf>
    <xf numFmtId="0" fontId="0" fillId="0" borderId="0" xfId="0" applyAlignment="1">
      <alignment wrapText="1"/>
    </xf>
    <xf numFmtId="0" fontId="18" fillId="11" borderId="28" xfId="0" applyFont="1" applyFill="1" applyBorder="1" applyAlignment="1">
      <alignment vertical="center" wrapText="1"/>
    </xf>
    <xf numFmtId="0" fontId="18" fillId="11" borderId="0" xfId="0" applyFont="1" applyFill="1" applyBorder="1" applyAlignment="1">
      <alignment vertical="center" wrapText="1"/>
    </xf>
    <xf numFmtId="0" fontId="18" fillId="10" borderId="0" xfId="0" applyFont="1" applyFill="1" applyBorder="1" applyAlignment="1">
      <alignment vertical="center" wrapText="1"/>
    </xf>
    <xf numFmtId="0" fontId="18" fillId="12" borderId="28" xfId="0" applyFont="1" applyFill="1" applyBorder="1" applyAlignment="1">
      <alignment vertical="center" wrapText="1"/>
    </xf>
    <xf numFmtId="0" fontId="20" fillId="5" borderId="0" xfId="0" applyNumberFormat="1" applyFont="1" applyFill="1" applyBorder="1" applyAlignment="1">
      <alignment horizontal="center" vertical="center" wrapText="1"/>
    </xf>
    <xf numFmtId="0" fontId="21" fillId="5" borderId="0" xfId="0" applyFont="1" applyFill="1" applyBorder="1" applyAlignment="1">
      <alignment horizontal="center" vertical="center" wrapText="1"/>
    </xf>
    <xf numFmtId="9" fontId="21" fillId="5" borderId="74" xfId="2" applyFont="1" applyFill="1" applyBorder="1" applyAlignment="1">
      <alignment horizontal="center" vertical="center" wrapText="1"/>
    </xf>
    <xf numFmtId="0" fontId="19" fillId="5" borderId="0" xfId="0" applyFont="1" applyFill="1" applyBorder="1" applyAlignment="1">
      <alignment horizontal="left" vertical="center" wrapText="1"/>
    </xf>
    <xf numFmtId="0" fontId="19" fillId="5" borderId="0" xfId="0" applyFont="1" applyFill="1" applyBorder="1" applyAlignment="1">
      <alignment horizontal="center" vertical="center" wrapText="1"/>
    </xf>
    <xf numFmtId="0" fontId="18" fillId="0" borderId="28" xfId="0" applyFont="1" applyBorder="1" applyAlignment="1">
      <alignment vertical="center" wrapText="1"/>
    </xf>
    <xf numFmtId="0" fontId="22" fillId="10" borderId="28" xfId="0" applyFont="1" applyFill="1" applyBorder="1" applyAlignment="1">
      <alignment vertical="center" wrapText="1"/>
    </xf>
    <xf numFmtId="0" fontId="23" fillId="13" borderId="28" xfId="0" applyFont="1" applyFill="1" applyBorder="1" applyAlignment="1">
      <alignment vertical="center" wrapText="1"/>
    </xf>
    <xf numFmtId="0" fontId="5" fillId="11" borderId="28" xfId="0" applyFont="1" applyFill="1" applyBorder="1" applyAlignment="1">
      <alignment vertical="center" wrapText="1"/>
    </xf>
    <xf numFmtId="0" fontId="23" fillId="10" borderId="28" xfId="0" applyFont="1" applyFill="1" applyBorder="1" applyAlignment="1">
      <alignment vertical="center" wrapText="1"/>
    </xf>
    <xf numFmtId="0" fontId="18" fillId="13" borderId="28" xfId="0" applyFont="1" applyFill="1" applyBorder="1" applyAlignment="1">
      <alignment vertical="center" wrapText="1"/>
    </xf>
    <xf numFmtId="0" fontId="18" fillId="11" borderId="28" xfId="0" applyFont="1" applyFill="1" applyBorder="1" applyAlignment="1">
      <alignment horizontal="justify" vertical="center" wrapText="1"/>
    </xf>
    <xf numFmtId="0" fontId="18" fillId="14" borderId="28" xfId="0" applyFont="1" applyFill="1" applyBorder="1" applyAlignment="1">
      <alignment vertical="center" wrapText="1"/>
    </xf>
    <xf numFmtId="0" fontId="0" fillId="10" borderId="28" xfId="0" applyFill="1" applyBorder="1" applyAlignment="1">
      <alignment vertical="center" wrapText="1"/>
    </xf>
    <xf numFmtId="0" fontId="5" fillId="10" borderId="28" xfId="0" applyFont="1" applyFill="1" applyBorder="1" applyAlignment="1">
      <alignment vertical="center" wrapText="1"/>
    </xf>
    <xf numFmtId="0" fontId="24" fillId="10" borderId="28" xfId="0" applyFont="1" applyFill="1" applyBorder="1" applyAlignment="1">
      <alignment vertical="center" wrapText="1"/>
    </xf>
    <xf numFmtId="0" fontId="25" fillId="11" borderId="28" xfId="0" applyFont="1" applyFill="1" applyBorder="1" applyAlignment="1">
      <alignment vertical="center" wrapText="1"/>
    </xf>
    <xf numFmtId="0" fontId="22" fillId="13" borderId="28" xfId="0" applyFont="1" applyFill="1" applyBorder="1" applyAlignment="1">
      <alignment vertical="center" wrapText="1"/>
    </xf>
    <xf numFmtId="0" fontId="26" fillId="12" borderId="28" xfId="0" applyFont="1" applyFill="1" applyBorder="1" applyAlignment="1">
      <alignment vertical="center" wrapText="1"/>
    </xf>
    <xf numFmtId="0" fontId="1" fillId="2" borderId="8"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3" borderId="4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2" borderId="23" xfId="0" applyFont="1" applyFill="1" applyBorder="1" applyAlignment="1">
      <alignment horizontal="left" vertical="center" wrapText="1"/>
    </xf>
    <xf numFmtId="0" fontId="2" fillId="0" borderId="0" xfId="0" applyFont="1" applyAlignment="1">
      <alignment horizontal="center"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7" fillId="8" borderId="28" xfId="0" applyFont="1" applyFill="1" applyBorder="1" applyAlignment="1">
      <alignment vertical="center" wrapText="1"/>
    </xf>
    <xf numFmtId="0" fontId="1" fillId="0" borderId="22" xfId="0" applyFont="1" applyBorder="1" applyAlignment="1">
      <alignment horizontal="left" vertical="center" wrapText="1"/>
    </xf>
    <xf numFmtId="0" fontId="2" fillId="3" borderId="17"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8" fillId="0" borderId="28" xfId="0" applyFont="1" applyFill="1" applyBorder="1" applyAlignment="1">
      <alignment horizontal="justify" vertical="center" wrapText="1"/>
    </xf>
    <xf numFmtId="0" fontId="18" fillId="11" borderId="7" xfId="0" applyFont="1" applyFill="1" applyBorder="1" applyAlignment="1">
      <alignment vertical="center" wrapText="1"/>
    </xf>
    <xf numFmtId="0" fontId="27" fillId="10" borderId="28" xfId="0" applyFont="1" applyFill="1" applyBorder="1" applyAlignment="1">
      <alignment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justify" vertical="center" wrapText="1"/>
    </xf>
    <xf numFmtId="0" fontId="25" fillId="0" borderId="28" xfId="0" applyFont="1" applyFill="1" applyBorder="1" applyAlignment="1">
      <alignment vertical="center" wrapText="1"/>
    </xf>
    <xf numFmtId="0" fontId="11" fillId="0" borderId="34" xfId="0" applyFont="1" applyFill="1" applyBorder="1" applyAlignment="1">
      <alignment horizontal="center" vertical="center" wrapText="1"/>
    </xf>
    <xf numFmtId="0" fontId="0" fillId="10" borderId="34" xfId="0" applyFill="1" applyBorder="1" applyAlignment="1">
      <alignment vertical="center" wrapText="1"/>
    </xf>
    <xf numFmtId="0" fontId="1" fillId="0" borderId="34" xfId="0" applyFont="1" applyBorder="1" applyAlignment="1">
      <alignment vertical="center" wrapText="1"/>
    </xf>
    <xf numFmtId="0" fontId="3" fillId="0" borderId="34" xfId="0" applyFont="1" applyBorder="1" applyAlignment="1">
      <alignment vertical="center" wrapText="1"/>
    </xf>
    <xf numFmtId="0" fontId="1" fillId="3" borderId="0" xfId="0" applyFont="1" applyFill="1" applyBorder="1" applyAlignment="1">
      <alignment horizontal="left" vertical="center" wrapText="1"/>
    </xf>
    <xf numFmtId="0" fontId="28" fillId="0" borderId="28" xfId="0" applyFont="1" applyFill="1" applyBorder="1" applyAlignment="1">
      <alignment vertical="center" wrapText="1"/>
    </xf>
    <xf numFmtId="0" fontId="29" fillId="0" borderId="28" xfId="0" applyFont="1" applyFill="1" applyBorder="1" applyAlignment="1">
      <alignment vertical="center" wrapText="1"/>
    </xf>
    <xf numFmtId="9" fontId="0" fillId="0" borderId="71" xfId="2" applyFont="1" applyFill="1" applyBorder="1" applyAlignment="1">
      <alignment horizontal="center" vertical="center" wrapText="1"/>
    </xf>
    <xf numFmtId="0" fontId="23" fillId="0" borderId="28" xfId="0" applyFont="1" applyBorder="1" applyAlignment="1">
      <alignment vertical="center" wrapText="1"/>
    </xf>
    <xf numFmtId="0" fontId="23" fillId="0" borderId="28" xfId="0" applyFont="1" applyFill="1" applyBorder="1" applyAlignment="1">
      <alignment vertical="center" wrapText="1"/>
    </xf>
    <xf numFmtId="0" fontId="30" fillId="0" borderId="28" xfId="0" applyFont="1" applyBorder="1" applyAlignment="1">
      <alignment vertical="center" wrapText="1"/>
    </xf>
    <xf numFmtId="0" fontId="30" fillId="0" borderId="34" xfId="0" applyFont="1" applyBorder="1" applyAlignment="1">
      <alignment vertical="center" wrapText="1"/>
    </xf>
    <xf numFmtId="9" fontId="30" fillId="0" borderId="28" xfId="0" applyNumberFormat="1" applyFont="1" applyBorder="1" applyAlignment="1">
      <alignment horizontal="center" vertical="center" wrapText="1"/>
    </xf>
    <xf numFmtId="9" fontId="30" fillId="0" borderId="34" xfId="0" applyNumberFormat="1" applyFont="1" applyBorder="1" applyAlignment="1">
      <alignment horizontal="center" vertical="center" wrapText="1"/>
    </xf>
    <xf numFmtId="0" fontId="23" fillId="0" borderId="28" xfId="0" applyFont="1" applyBorder="1" applyAlignment="1">
      <alignment horizontal="left" vertical="center" wrapText="1"/>
    </xf>
    <xf numFmtId="0" fontId="23" fillId="0" borderId="28" xfId="0" applyFont="1" applyBorder="1" applyAlignment="1">
      <alignment horizontal="center" vertical="center" wrapText="1"/>
    </xf>
    <xf numFmtId="9" fontId="23" fillId="0" borderId="28" xfId="0" applyNumberFormat="1" applyFont="1" applyBorder="1" applyAlignment="1">
      <alignment horizontal="center" vertical="center" wrapText="1"/>
    </xf>
    <xf numFmtId="0" fontId="23" fillId="0" borderId="28" xfId="0" applyFont="1" applyBorder="1" applyAlignment="1">
      <alignment horizontal="center" vertical="center" wrapText="1"/>
    </xf>
    <xf numFmtId="0" fontId="22" fillId="0" borderId="28" xfId="0" applyFont="1" applyBorder="1" applyAlignment="1">
      <alignment horizontal="center" vertical="center" wrapText="1"/>
    </xf>
    <xf numFmtId="9" fontId="22" fillId="0" borderId="28" xfId="0" applyNumberFormat="1" applyFont="1" applyBorder="1" applyAlignment="1">
      <alignment horizontal="center" vertical="center" wrapText="1"/>
    </xf>
    <xf numFmtId="0" fontId="22" fillId="0" borderId="28" xfId="0" applyFont="1" applyBorder="1" applyAlignment="1">
      <alignment horizontal="left" vertical="center" wrapText="1"/>
    </xf>
    <xf numFmtId="10" fontId="30" fillId="0" borderId="28" xfId="0" applyNumberFormat="1" applyFont="1" applyBorder="1" applyAlignment="1">
      <alignment horizontal="center" vertical="center" wrapText="1"/>
    </xf>
    <xf numFmtId="0" fontId="0" fillId="12" borderId="0" xfId="0" applyFont="1" applyFill="1" applyAlignment="1">
      <alignment vertical="center"/>
    </xf>
    <xf numFmtId="0" fontId="23" fillId="0" borderId="73" xfId="0" applyFont="1" applyFill="1" applyBorder="1" applyAlignment="1">
      <alignment horizontal="justify" vertical="center" wrapText="1"/>
    </xf>
    <xf numFmtId="9" fontId="23" fillId="0" borderId="73" xfId="0" applyNumberFormat="1" applyFont="1" applyFill="1" applyBorder="1" applyAlignment="1">
      <alignment horizontal="center" vertical="center" wrapText="1"/>
    </xf>
    <xf numFmtId="0" fontId="0" fillId="10" borderId="0" xfId="0" applyFont="1" applyFill="1" applyAlignment="1">
      <alignment vertical="center" wrapText="1"/>
    </xf>
    <xf numFmtId="9" fontId="3" fillId="0" borderId="28" xfId="2" applyNumberFormat="1" applyFont="1" applyFill="1" applyBorder="1" applyAlignment="1">
      <alignment horizontal="center" vertical="center" wrapText="1"/>
    </xf>
    <xf numFmtId="0" fontId="0" fillId="11" borderId="0" xfId="0" applyFont="1" applyFill="1" applyAlignment="1">
      <alignment vertical="center"/>
    </xf>
    <xf numFmtId="0" fontId="0" fillId="18" borderId="0" xfId="0" applyFont="1" applyFill="1" applyBorder="1" applyAlignment="1">
      <alignment horizontal="center" vertical="center" wrapText="1"/>
    </xf>
    <xf numFmtId="0" fontId="33" fillId="0" borderId="28" xfId="0" applyFont="1" applyBorder="1" applyAlignment="1">
      <alignment vertical="center" wrapText="1"/>
    </xf>
    <xf numFmtId="9" fontId="30" fillId="0" borderId="28" xfId="0" applyNumberFormat="1" applyFont="1" applyBorder="1" applyAlignment="1">
      <alignment horizontal="right" vertical="center" wrapText="1"/>
    </xf>
    <xf numFmtId="0" fontId="23" fillId="0" borderId="34" xfId="0" applyFont="1" applyBorder="1" applyAlignment="1">
      <alignment vertical="center" wrapText="1"/>
    </xf>
    <xf numFmtId="9" fontId="30" fillId="0" borderId="34" xfId="0" applyNumberFormat="1" applyFont="1" applyBorder="1" applyAlignment="1">
      <alignment horizontal="right" vertical="center" wrapText="1"/>
    </xf>
    <xf numFmtId="0" fontId="33" fillId="0" borderId="34" xfId="0" applyFont="1" applyBorder="1" applyAlignment="1">
      <alignment vertical="center" wrapText="1"/>
    </xf>
    <xf numFmtId="9" fontId="22" fillId="0" borderId="28" xfId="0" applyNumberFormat="1" applyFont="1" applyBorder="1" applyAlignment="1">
      <alignment horizontal="right" vertical="center" wrapText="1"/>
    </xf>
    <xf numFmtId="0" fontId="22" fillId="0" borderId="28" xfId="0" applyFont="1" applyBorder="1" applyAlignment="1">
      <alignment vertical="center" wrapText="1"/>
    </xf>
    <xf numFmtId="9" fontId="23" fillId="0" borderId="34" xfId="0" applyNumberFormat="1" applyFont="1" applyBorder="1" applyAlignment="1">
      <alignment horizontal="center" vertical="center" wrapText="1"/>
    </xf>
    <xf numFmtId="0" fontId="24" fillId="0" borderId="28" xfId="0" applyFont="1" applyBorder="1" applyAlignment="1">
      <alignment vertical="center" wrapText="1"/>
    </xf>
    <xf numFmtId="9" fontId="34" fillId="0" borderId="28" xfId="0" applyNumberFormat="1" applyFont="1" applyBorder="1" applyAlignment="1">
      <alignment horizontal="center" vertical="center" wrapText="1"/>
    </xf>
    <xf numFmtId="0" fontId="1" fillId="0" borderId="28" xfId="0" applyFont="1" applyFill="1" applyBorder="1" applyAlignment="1">
      <alignment horizontal="justify" vertical="center" wrapText="1"/>
    </xf>
    <xf numFmtId="0" fontId="22" fillId="0" borderId="28" xfId="0" applyFont="1" applyFill="1" applyBorder="1" applyAlignment="1">
      <alignment horizontal="justify" vertical="center" wrapText="1"/>
    </xf>
    <xf numFmtId="9" fontId="22" fillId="0" borderId="28" xfId="0" applyNumberFormat="1" applyFont="1" applyFill="1" applyBorder="1" applyAlignment="1">
      <alignment horizontal="center" vertical="center" wrapText="1"/>
    </xf>
    <xf numFmtId="0" fontId="22" fillId="0" borderId="28" xfId="0" applyFont="1" applyFill="1" applyBorder="1" applyAlignment="1">
      <alignment horizontal="left" vertical="center" wrapText="1"/>
    </xf>
    <xf numFmtId="0" fontId="1" fillId="3" borderId="15" xfId="0" applyFont="1" applyFill="1" applyBorder="1" applyAlignment="1">
      <alignment horizontal="center" vertical="center" wrapText="1"/>
    </xf>
    <xf numFmtId="0" fontId="3" fillId="4" borderId="16" xfId="0" applyFont="1" applyFill="1" applyBorder="1" applyAlignment="1">
      <alignment horizontal="left" vertical="center" wrapText="1"/>
    </xf>
    <xf numFmtId="43" fontId="3" fillId="4" borderId="16" xfId="3" applyFont="1" applyFill="1" applyBorder="1" applyAlignment="1">
      <alignment vertical="center" wrapText="1"/>
    </xf>
    <xf numFmtId="43" fontId="3" fillId="0" borderId="16" xfId="3" applyFont="1" applyBorder="1" applyAlignment="1">
      <alignment vertical="center" wrapText="1"/>
    </xf>
    <xf numFmtId="9" fontId="1" fillId="3" borderId="28" xfId="2" applyFont="1" applyFill="1" applyBorder="1" applyAlignment="1">
      <alignment horizontal="center" vertical="center" wrapText="1"/>
    </xf>
    <xf numFmtId="9" fontId="1" fillId="0" borderId="28" xfId="2" applyFont="1" applyBorder="1" applyAlignment="1">
      <alignment vertical="center" wrapText="1"/>
    </xf>
    <xf numFmtId="9" fontId="1" fillId="0" borderId="34" xfId="2" applyFont="1" applyBorder="1" applyAlignment="1">
      <alignment vertical="center" wrapText="1"/>
    </xf>
    <xf numFmtId="0" fontId="1" fillId="5" borderId="0" xfId="0" applyFont="1" applyFill="1" applyBorder="1" applyAlignment="1">
      <alignment horizontal="center" vertical="center" wrapText="1"/>
    </xf>
    <xf numFmtId="9" fontId="1" fillId="4" borderId="47" xfId="2" applyFont="1" applyFill="1" applyBorder="1" applyAlignment="1">
      <alignment horizontal="center" vertical="center" wrapText="1"/>
    </xf>
    <xf numFmtId="0" fontId="0" fillId="8" borderId="28" xfId="0" applyFont="1" applyFill="1" applyBorder="1" applyAlignment="1">
      <alignment vertical="center" wrapText="1"/>
    </xf>
    <xf numFmtId="0" fontId="36" fillId="8" borderId="28" xfId="0" applyFont="1" applyFill="1" applyBorder="1" applyAlignment="1">
      <alignment vertical="center" wrapText="1"/>
    </xf>
    <xf numFmtId="0" fontId="0" fillId="0" borderId="28" xfId="0" applyFont="1" applyBorder="1" applyAlignment="1">
      <alignment vertical="center" wrapText="1"/>
    </xf>
    <xf numFmtId="0" fontId="36" fillId="0" borderId="28" xfId="0" applyFont="1" applyBorder="1" applyAlignment="1">
      <alignment vertical="center" wrapText="1"/>
    </xf>
    <xf numFmtId="0" fontId="36" fillId="0" borderId="34" xfId="0" applyFont="1" applyBorder="1" applyAlignment="1">
      <alignment vertical="center" wrapText="1"/>
    </xf>
    <xf numFmtId="0" fontId="0" fillId="0" borderId="34" xfId="0" applyFont="1" applyBorder="1" applyAlignment="1">
      <alignment vertical="center" wrapText="1"/>
    </xf>
    <xf numFmtId="0" fontId="36" fillId="8" borderId="28" xfId="0" applyFont="1" applyFill="1" applyBorder="1" applyAlignment="1">
      <alignment horizontal="justify" vertical="center" wrapText="1"/>
    </xf>
    <xf numFmtId="0" fontId="0" fillId="0" borderId="28" xfId="0" applyFont="1" applyBorder="1" applyAlignment="1">
      <alignment horizontal="justify" vertical="center" wrapText="1"/>
    </xf>
    <xf numFmtId="0" fontId="0" fillId="8" borderId="28" xfId="0" applyFont="1" applyFill="1" applyBorder="1" applyAlignment="1">
      <alignment horizontal="justify" vertical="center" wrapText="1"/>
    </xf>
    <xf numFmtId="0" fontId="0" fillId="8" borderId="34" xfId="0" applyFont="1" applyFill="1" applyBorder="1" applyAlignment="1">
      <alignment vertical="center" wrapText="1"/>
    </xf>
    <xf numFmtId="0" fontId="36" fillId="8" borderId="28" xfId="0" applyFont="1" applyFill="1" applyBorder="1" applyAlignment="1">
      <alignment horizontal="center" vertical="center" wrapText="1"/>
    </xf>
    <xf numFmtId="4" fontId="1" fillId="4" borderId="28" xfId="0" applyNumberFormat="1" applyFont="1" applyFill="1" applyBorder="1" applyAlignment="1">
      <alignment horizontal="center" vertical="center" wrapText="1"/>
    </xf>
    <xf numFmtId="9" fontId="1" fillId="4" borderId="28" xfId="2" applyFont="1" applyFill="1" applyBorder="1" applyAlignment="1">
      <alignment horizontal="center" vertical="center" wrapText="1"/>
    </xf>
    <xf numFmtId="0" fontId="1" fillId="0" borderId="18" xfId="0" applyFont="1" applyBorder="1" applyAlignment="1">
      <alignment horizontal="center" vertical="center" wrapText="1"/>
    </xf>
    <xf numFmtId="9" fontId="1" fillId="0" borderId="18" xfId="0" applyNumberFormat="1" applyFont="1" applyBorder="1" applyAlignment="1">
      <alignment horizontal="center" vertical="center" wrapText="1"/>
    </xf>
    <xf numFmtId="9" fontId="9" fillId="0" borderId="18" xfId="1" applyNumberFormat="1" applyBorder="1" applyAlignment="1">
      <alignment horizontal="center" vertical="center" wrapText="1"/>
    </xf>
    <xf numFmtId="0" fontId="1" fillId="4" borderId="15" xfId="0" applyFont="1" applyFill="1" applyBorder="1" applyAlignment="1">
      <alignment horizontal="center" vertical="center" wrapText="1"/>
    </xf>
    <xf numFmtId="0" fontId="1" fillId="4" borderId="42" xfId="0" applyFont="1" applyFill="1" applyBorder="1" applyAlignment="1">
      <alignment horizontal="center" vertical="center" wrapText="1"/>
    </xf>
    <xf numFmtId="9" fontId="1" fillId="4" borderId="15" xfId="0" applyNumberFormat="1" applyFont="1" applyFill="1" applyBorder="1" applyAlignment="1">
      <alignment horizontal="center" vertical="center" wrapText="1"/>
    </xf>
    <xf numFmtId="9" fontId="9" fillId="4" borderId="18" xfId="1" applyNumberFormat="1" applyFill="1" applyBorder="1" applyAlignment="1">
      <alignment horizontal="center" vertical="center" wrapText="1"/>
    </xf>
    <xf numFmtId="0" fontId="7" fillId="8" borderId="18" xfId="0" applyFont="1" applyFill="1" applyBorder="1" applyAlignment="1">
      <alignment horizontal="center" vertical="center" wrapText="1"/>
    </xf>
    <xf numFmtId="0" fontId="0" fillId="8" borderId="18" xfId="0" applyFont="1" applyFill="1" applyBorder="1" applyAlignment="1">
      <alignment horizontal="center" vertical="center" wrapText="1"/>
    </xf>
    <xf numFmtId="0" fontId="9" fillId="4" borderId="42" xfId="1" applyFill="1" applyBorder="1" applyAlignment="1">
      <alignment horizontal="center" vertical="center" wrapText="1"/>
    </xf>
    <xf numFmtId="9" fontId="0" fillId="0" borderId="0" xfId="2" applyFont="1"/>
    <xf numFmtId="0" fontId="40" fillId="5" borderId="28" xfId="0" applyFont="1" applyFill="1" applyBorder="1" applyAlignment="1">
      <alignment horizontal="center" vertical="center" wrapText="1"/>
    </xf>
    <xf numFmtId="0" fontId="41" fillId="5" borderId="28" xfId="0" applyFont="1" applyFill="1" applyBorder="1" applyAlignment="1">
      <alignment horizontal="center" vertical="center" wrapText="1"/>
    </xf>
    <xf numFmtId="9" fontId="41" fillId="5" borderId="28" xfId="2" applyFont="1" applyFill="1" applyBorder="1" applyAlignment="1">
      <alignment horizontal="center" vertical="center" wrapText="1"/>
    </xf>
    <xf numFmtId="9" fontId="40" fillId="5" borderId="28" xfId="0" applyNumberFormat="1" applyFont="1" applyFill="1" applyBorder="1" applyAlignment="1">
      <alignment horizontal="center" vertical="center" wrapText="1"/>
    </xf>
    <xf numFmtId="9" fontId="41" fillId="5" borderId="28" xfId="0" applyNumberFormat="1" applyFont="1" applyFill="1" applyBorder="1" applyAlignment="1">
      <alignment horizontal="center" vertical="center" wrapText="1"/>
    </xf>
    <xf numFmtId="0" fontId="40" fillId="5" borderId="28" xfId="0" applyNumberFormat="1" applyFont="1" applyFill="1" applyBorder="1" applyAlignment="1">
      <alignment horizontal="center" vertical="center" wrapText="1"/>
    </xf>
    <xf numFmtId="0" fontId="41" fillId="5" borderId="28" xfId="0" applyNumberFormat="1" applyFont="1" applyFill="1" applyBorder="1" applyAlignment="1">
      <alignment horizontal="center" vertical="center" wrapText="1"/>
    </xf>
    <xf numFmtId="1" fontId="40" fillId="5" borderId="28" xfId="0" applyNumberFormat="1" applyFont="1" applyFill="1" applyBorder="1" applyAlignment="1">
      <alignment horizontal="center" vertical="center" wrapText="1"/>
    </xf>
    <xf numFmtId="0" fontId="39" fillId="15" borderId="0" xfId="0" applyFont="1" applyFill="1" applyAlignment="1">
      <alignment vertical="center" wrapText="1"/>
    </xf>
    <xf numFmtId="0" fontId="42" fillId="15" borderId="0" xfId="0" applyFont="1" applyFill="1" applyAlignment="1">
      <alignment vertical="center" wrapText="1"/>
    </xf>
    <xf numFmtId="9" fontId="40" fillId="5" borderId="28" xfId="2" applyFont="1" applyFill="1" applyBorder="1" applyAlignment="1">
      <alignment horizontal="center" vertical="center" wrapText="1"/>
    </xf>
    <xf numFmtId="0" fontId="18" fillId="5" borderId="28" xfId="0" applyFont="1" applyFill="1" applyBorder="1" applyAlignment="1">
      <alignment vertical="center" wrapText="1"/>
    </xf>
    <xf numFmtId="0" fontId="18" fillId="5" borderId="0" xfId="0" applyFont="1" applyFill="1" applyBorder="1" applyAlignment="1">
      <alignment vertical="center" wrapText="1"/>
    </xf>
    <xf numFmtId="0" fontId="12" fillId="5" borderId="28" xfId="0" applyFont="1" applyFill="1" applyBorder="1" applyAlignment="1">
      <alignment horizontal="left" vertical="center" wrapText="1"/>
    </xf>
    <xf numFmtId="0" fontId="22" fillId="5" borderId="28" xfId="0" applyFont="1" applyFill="1" applyBorder="1" applyAlignment="1">
      <alignment vertical="center" wrapText="1"/>
    </xf>
    <xf numFmtId="0" fontId="5" fillId="5" borderId="28" xfId="0" applyFont="1" applyFill="1" applyBorder="1" applyAlignment="1">
      <alignment vertical="center" wrapText="1"/>
    </xf>
    <xf numFmtId="0" fontId="23" fillId="5" borderId="28" xfId="0" applyFont="1" applyFill="1" applyBorder="1" applyAlignment="1">
      <alignment vertical="center" wrapText="1"/>
    </xf>
    <xf numFmtId="0" fontId="0" fillId="5" borderId="28" xfId="0" applyFill="1" applyBorder="1" applyAlignment="1">
      <alignment vertical="center" wrapText="1"/>
    </xf>
    <xf numFmtId="0" fontId="26" fillId="5" borderId="28" xfId="0" applyFont="1" applyFill="1" applyBorder="1" applyAlignment="1">
      <alignment vertical="center" wrapText="1"/>
    </xf>
    <xf numFmtId="0" fontId="0" fillId="5" borderId="34" xfId="0" applyFill="1" applyBorder="1" applyAlignment="1">
      <alignment vertical="center" wrapText="1"/>
    </xf>
    <xf numFmtId="4" fontId="3" fillId="4" borderId="16" xfId="0" applyNumberFormat="1" applyFont="1" applyFill="1" applyBorder="1" applyAlignment="1">
      <alignment vertical="center" wrapText="1"/>
    </xf>
    <xf numFmtId="9" fontId="3" fillId="4" borderId="16" xfId="2" applyFont="1" applyFill="1" applyBorder="1" applyAlignment="1">
      <alignment vertical="center" wrapText="1"/>
    </xf>
    <xf numFmtId="0" fontId="3" fillId="0" borderId="39" xfId="0" applyFont="1" applyBorder="1" applyAlignment="1">
      <alignment horizontal="center" vertical="center" wrapText="1"/>
    </xf>
    <xf numFmtId="14" fontId="1" fillId="4" borderId="48" xfId="0" applyNumberFormat="1" applyFont="1" applyFill="1" applyBorder="1" applyAlignment="1">
      <alignment horizontal="left" vertical="center" wrapText="1"/>
    </xf>
    <xf numFmtId="164" fontId="41" fillId="5" borderId="28" xfId="3" applyNumberFormat="1" applyFont="1" applyFill="1" applyBorder="1" applyAlignment="1">
      <alignment horizontal="center" vertical="center" wrapText="1"/>
    </xf>
    <xf numFmtId="0" fontId="19" fillId="5" borderId="28" xfId="0" applyFont="1" applyFill="1" applyBorder="1" applyAlignment="1">
      <alignment vertical="center" wrapText="1"/>
    </xf>
    <xf numFmtId="0" fontId="19" fillId="5" borderId="28" xfId="0" applyFont="1" applyFill="1" applyBorder="1" applyAlignment="1">
      <alignment horizontal="left" vertical="center" wrapText="1"/>
    </xf>
    <xf numFmtId="0" fontId="19" fillId="3" borderId="28"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0" borderId="28" xfId="0" applyFont="1" applyBorder="1" applyAlignment="1">
      <alignment vertical="center" wrapText="1"/>
    </xf>
    <xf numFmtId="0" fontId="41" fillId="5" borderId="34" xfId="0" applyFont="1" applyFill="1" applyBorder="1" applyAlignment="1">
      <alignment horizontal="center" vertical="center" wrapText="1"/>
    </xf>
    <xf numFmtId="9" fontId="41" fillId="5" borderId="73" xfId="0" applyNumberFormat="1" applyFont="1" applyFill="1" applyBorder="1" applyAlignment="1">
      <alignment horizontal="center" vertical="center" wrapText="1"/>
    </xf>
    <xf numFmtId="9" fontId="41" fillId="5" borderId="73" xfId="2" applyFont="1" applyFill="1" applyBorder="1" applyAlignment="1">
      <alignment horizontal="center" vertical="center" wrapText="1"/>
    </xf>
    <xf numFmtId="9" fontId="43" fillId="5" borderId="28" xfId="0" applyNumberFormat="1" applyFont="1" applyFill="1" applyBorder="1" applyAlignment="1">
      <alignment horizontal="center" vertical="center" wrapText="1"/>
    </xf>
    <xf numFmtId="0" fontId="43" fillId="5" borderId="28" xfId="0" applyFont="1" applyFill="1" applyBorder="1" applyAlignment="1">
      <alignment horizontal="center" vertical="center" wrapText="1"/>
    </xf>
    <xf numFmtId="164" fontId="43" fillId="5" borderId="28" xfId="3" applyNumberFormat="1" applyFont="1" applyFill="1" applyBorder="1" applyAlignment="1">
      <alignment horizontal="center" vertical="center" wrapText="1"/>
    </xf>
    <xf numFmtId="9" fontId="40" fillId="5" borderId="73" xfId="0" applyNumberFormat="1" applyFont="1" applyFill="1" applyBorder="1" applyAlignment="1">
      <alignment horizontal="center" vertical="center" wrapText="1"/>
    </xf>
    <xf numFmtId="0" fontId="44" fillId="5" borderId="28" xfId="0" applyFont="1" applyFill="1" applyBorder="1" applyAlignment="1">
      <alignment horizontal="center" vertical="center" wrapText="1"/>
    </xf>
    <xf numFmtId="0" fontId="45" fillId="5" borderId="28" xfId="0" applyFont="1" applyFill="1" applyBorder="1" applyAlignment="1">
      <alignment vertical="center" wrapText="1"/>
    </xf>
    <xf numFmtId="0" fontId="44" fillId="0" borderId="28" xfId="0" applyFont="1" applyFill="1" applyBorder="1" applyAlignment="1">
      <alignment vertical="center" wrapText="1"/>
    </xf>
    <xf numFmtId="0" fontId="44" fillId="5" borderId="28" xfId="0" applyFont="1" applyFill="1" applyBorder="1" applyAlignment="1">
      <alignment vertical="center" wrapText="1"/>
    </xf>
    <xf numFmtId="0" fontId="45" fillId="5" borderId="28" xfId="0" applyFont="1" applyFill="1" applyBorder="1" applyAlignment="1">
      <alignment horizontal="justify" vertical="center" wrapText="1"/>
    </xf>
    <xf numFmtId="0" fontId="19" fillId="0" borderId="28" xfId="0" applyFont="1" applyFill="1" applyBorder="1" applyAlignment="1">
      <alignment horizontal="center" vertical="center" wrapText="1"/>
    </xf>
    <xf numFmtId="0" fontId="19" fillId="0" borderId="28" xfId="0" applyFont="1" applyFill="1" applyBorder="1" applyAlignment="1">
      <alignment vertical="center" wrapText="1"/>
    </xf>
    <xf numFmtId="0" fontId="19" fillId="12" borderId="28" xfId="0" applyFont="1" applyFill="1" applyBorder="1" applyAlignment="1">
      <alignment vertical="center" wrapText="1"/>
    </xf>
    <xf numFmtId="0" fontId="19" fillId="0" borderId="28" xfId="0" applyFont="1" applyBorder="1" applyAlignment="1">
      <alignment horizontal="left" vertical="center" wrapText="1"/>
    </xf>
    <xf numFmtId="0" fontId="19" fillId="15" borderId="28" xfId="0" applyFont="1" applyFill="1" applyBorder="1" applyAlignment="1">
      <alignment vertical="center" wrapText="1"/>
    </xf>
    <xf numFmtId="0" fontId="44" fillId="5" borderId="28" xfId="0" applyFont="1" applyFill="1" applyBorder="1" applyAlignment="1">
      <alignment horizontal="justify" vertical="center" wrapText="1"/>
    </xf>
    <xf numFmtId="0" fontId="19" fillId="5" borderId="73" xfId="0" applyFont="1" applyFill="1" applyBorder="1" applyAlignment="1">
      <alignment vertical="center" wrapText="1"/>
    </xf>
    <xf numFmtId="9" fontId="44" fillId="0" borderId="28" xfId="0" applyNumberFormat="1" applyFont="1" applyFill="1" applyBorder="1" applyAlignment="1">
      <alignment vertical="center" wrapText="1"/>
    </xf>
    <xf numFmtId="9" fontId="30" fillId="0" borderId="28" xfId="0" applyNumberFormat="1" applyFont="1" applyBorder="1" applyAlignment="1">
      <alignment horizontal="center" vertical="center" wrapText="1"/>
    </xf>
    <xf numFmtId="0" fontId="30" fillId="0" borderId="28" xfId="0" applyFont="1" applyBorder="1" applyAlignment="1">
      <alignment vertical="center" wrapText="1"/>
    </xf>
    <xf numFmtId="0" fontId="30" fillId="0" borderId="34" xfId="0" applyFont="1" applyBorder="1" applyAlignment="1">
      <alignment vertical="center" wrapText="1"/>
    </xf>
    <xf numFmtId="9" fontId="30" fillId="0" borderId="34" xfId="0" applyNumberFormat="1" applyFont="1" applyBorder="1" applyAlignment="1">
      <alignment horizontal="center" vertical="center" wrapText="1"/>
    </xf>
    <xf numFmtId="0" fontId="2" fillId="3" borderId="2" xfId="0" applyFont="1" applyFill="1" applyBorder="1" applyAlignment="1">
      <alignment horizontal="center" vertical="center" wrapText="1"/>
    </xf>
    <xf numFmtId="0" fontId="19" fillId="20" borderId="28" xfId="0" applyFont="1" applyFill="1" applyBorder="1" applyAlignment="1">
      <alignment vertical="center" wrapText="1"/>
    </xf>
    <xf numFmtId="0" fontId="41" fillId="5" borderId="71" xfId="0" applyFont="1" applyFill="1" applyBorder="1" applyAlignment="1">
      <alignment horizontal="center" vertical="center" wrapText="1"/>
    </xf>
    <xf numFmtId="0" fontId="43" fillId="5" borderId="71" xfId="0" applyFont="1" applyFill="1" applyBorder="1" applyAlignment="1">
      <alignment horizontal="center" vertical="center" wrapText="1"/>
    </xf>
    <xf numFmtId="9" fontId="41" fillId="5" borderId="71" xfId="0" applyNumberFormat="1" applyFont="1" applyFill="1" applyBorder="1" applyAlignment="1">
      <alignment horizontal="center" vertical="center" wrapText="1"/>
    </xf>
    <xf numFmtId="9" fontId="41" fillId="5" borderId="34" xfId="2" applyFont="1" applyFill="1" applyBorder="1" applyAlignment="1">
      <alignment horizontal="center" vertical="center" wrapText="1"/>
    </xf>
    <xf numFmtId="0" fontId="44" fillId="0" borderId="34" xfId="0" applyFont="1" applyFill="1" applyBorder="1" applyAlignment="1">
      <alignment vertical="center" wrapText="1"/>
    </xf>
    <xf numFmtId="164" fontId="40" fillId="5" borderId="28" xfId="3" applyNumberFormat="1" applyFont="1" applyFill="1" applyBorder="1" applyAlignment="1">
      <alignment horizontal="center" vertical="center" wrapText="1"/>
    </xf>
    <xf numFmtId="164" fontId="41" fillId="5" borderId="71" xfId="3" applyNumberFormat="1" applyFont="1" applyFill="1" applyBorder="1" applyAlignment="1">
      <alignment horizontal="center" vertical="center" wrapText="1"/>
    </xf>
    <xf numFmtId="0" fontId="43" fillId="5" borderId="34"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3" fillId="0" borderId="28" xfId="0" applyFont="1" applyFill="1" applyBorder="1" applyAlignment="1">
      <alignment horizontal="center" vertical="center" wrapText="1"/>
    </xf>
    <xf numFmtId="9" fontId="20" fillId="5" borderId="28" xfId="2" applyFont="1" applyFill="1" applyBorder="1" applyAlignment="1">
      <alignment horizontal="center" vertical="center" wrapText="1"/>
    </xf>
    <xf numFmtId="0" fontId="30" fillId="15" borderId="28" xfId="0" applyFont="1" applyFill="1" applyBorder="1" applyAlignment="1">
      <alignment vertical="center" wrapText="1"/>
    </xf>
    <xf numFmtId="9" fontId="1" fillId="0" borderId="28" xfId="0" applyNumberFormat="1" applyFont="1" applyFill="1" applyBorder="1" applyAlignment="1">
      <alignment horizontal="center" vertical="center" wrapText="1"/>
    </xf>
    <xf numFmtId="0" fontId="1" fillId="0" borderId="28" xfId="0" applyFont="1" applyFill="1" applyBorder="1" applyAlignment="1">
      <alignment horizontal="left" vertical="center" wrapText="1"/>
    </xf>
    <xf numFmtId="0" fontId="1" fillId="0" borderId="71" xfId="0" applyFont="1" applyFill="1" applyBorder="1" applyAlignment="1">
      <alignment horizontal="justify" vertical="center" wrapText="1"/>
    </xf>
    <xf numFmtId="0" fontId="22" fillId="0" borderId="71" xfId="0" applyFont="1" applyFill="1" applyBorder="1" applyAlignment="1">
      <alignment horizontal="left" vertical="center" wrapText="1"/>
    </xf>
    <xf numFmtId="0" fontId="24" fillId="0" borderId="34" xfId="0" applyFont="1" applyBorder="1" applyAlignment="1">
      <alignment vertical="center" wrapText="1"/>
    </xf>
    <xf numFmtId="9" fontId="34" fillId="0" borderId="34" xfId="0" applyNumberFormat="1" applyFont="1" applyBorder="1" applyAlignment="1">
      <alignment horizontal="center" vertical="center" wrapText="1"/>
    </xf>
    <xf numFmtId="0" fontId="22" fillId="0" borderId="73" xfId="0" applyFont="1" applyFill="1" applyBorder="1" applyAlignment="1">
      <alignment horizontal="justify" vertical="center" wrapText="1"/>
    </xf>
    <xf numFmtId="9" fontId="22" fillId="0" borderId="73" xfId="0" applyNumberFormat="1" applyFont="1" applyFill="1" applyBorder="1" applyAlignment="1">
      <alignment horizontal="center" vertical="center" wrapText="1"/>
    </xf>
    <xf numFmtId="0" fontId="9" fillId="4" borderId="47" xfId="1" applyFill="1" applyBorder="1" applyAlignment="1">
      <alignment horizontal="left" vertical="center" wrapText="1"/>
    </xf>
    <xf numFmtId="0" fontId="39" fillId="12" borderId="0" xfId="0" applyFont="1" applyFill="1" applyAlignment="1">
      <alignment vertical="center" wrapText="1"/>
    </xf>
    <xf numFmtId="0" fontId="3" fillId="0" borderId="28" xfId="0" applyFont="1" applyFill="1" applyBorder="1" applyAlignment="1">
      <alignment horizontal="justify" vertical="center" wrapText="1"/>
    </xf>
    <xf numFmtId="0" fontId="3" fillId="0" borderId="55" xfId="0" applyFont="1" applyFill="1" applyBorder="1" applyAlignment="1">
      <alignment horizontal="justify" vertical="center" wrapText="1"/>
    </xf>
    <xf numFmtId="0" fontId="3" fillId="0" borderId="66" xfId="0" applyFont="1" applyFill="1" applyBorder="1" applyAlignment="1">
      <alignment horizontal="center" vertical="center" wrapText="1"/>
    </xf>
    <xf numFmtId="0" fontId="3" fillId="0" borderId="66" xfId="0" applyFont="1" applyFill="1" applyBorder="1" applyAlignment="1">
      <alignment horizontal="justify" vertical="center" wrapText="1"/>
    </xf>
    <xf numFmtId="0" fontId="3" fillId="0" borderId="66" xfId="0" applyFont="1" applyFill="1" applyBorder="1" applyAlignment="1">
      <alignment vertical="center" wrapText="1"/>
    </xf>
    <xf numFmtId="0" fontId="3" fillId="0" borderId="32" xfId="0" applyFont="1" applyFill="1" applyBorder="1" applyAlignment="1">
      <alignment horizontal="justify" vertical="center" wrapText="1"/>
    </xf>
    <xf numFmtId="0" fontId="3" fillId="0" borderId="40" xfId="0" applyFont="1" applyFill="1" applyBorder="1" applyAlignment="1">
      <alignment horizontal="justify" vertical="center" wrapText="1"/>
    </xf>
    <xf numFmtId="0" fontId="3" fillId="0" borderId="35" xfId="0" applyFont="1" applyFill="1" applyBorder="1" applyAlignment="1">
      <alignment horizontal="justify" vertical="center" wrapText="1"/>
    </xf>
    <xf numFmtId="0" fontId="0" fillId="0" borderId="37" xfId="0" applyFont="1" applyFill="1" applyBorder="1" applyAlignment="1">
      <alignment vertical="center" wrapText="1"/>
    </xf>
    <xf numFmtId="0" fontId="0" fillId="0" borderId="38" xfId="0" applyFont="1" applyFill="1" applyBorder="1" applyAlignment="1">
      <alignment horizontal="center" vertical="center" wrapText="1"/>
    </xf>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0" fontId="9" fillId="4" borderId="42" xfId="1" applyFill="1" applyBorder="1" applyAlignment="1">
      <alignment vertical="center" wrapText="1"/>
    </xf>
    <xf numFmtId="0" fontId="9" fillId="0" borderId="18" xfId="1" applyBorder="1" applyAlignment="1">
      <alignment vertical="center" wrapText="1"/>
    </xf>
    <xf numFmtId="0" fontId="3" fillId="4" borderId="28"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4" borderId="28" xfId="0" applyFont="1" applyFill="1" applyBorder="1" applyAlignment="1">
      <alignment vertical="center" wrapText="1"/>
    </xf>
    <xf numFmtId="0" fontId="2" fillId="3" borderId="5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48" fillId="4" borderId="55" xfId="0" applyFont="1" applyFill="1" applyBorder="1" applyAlignment="1">
      <alignment horizontal="center" vertical="center" wrapText="1"/>
    </xf>
    <xf numFmtId="0" fontId="3" fillId="4" borderId="66" xfId="0" applyFont="1" applyFill="1" applyBorder="1" applyAlignment="1">
      <alignment vertical="center" wrapText="1"/>
    </xf>
    <xf numFmtId="0" fontId="3" fillId="4" borderId="6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0" borderId="40" xfId="0" applyFont="1" applyBorder="1" applyAlignment="1">
      <alignment horizontal="center" vertical="center" wrapText="1"/>
    </xf>
    <xf numFmtId="0" fontId="48"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4" borderId="38" xfId="0" applyFont="1" applyFill="1" applyBorder="1" applyAlignment="1">
      <alignment horizontal="center" vertical="center" wrapText="1"/>
    </xf>
    <xf numFmtId="43" fontId="1" fillId="4" borderId="47" xfId="3" applyFont="1" applyFill="1" applyBorder="1" applyAlignment="1">
      <alignment horizontal="center" vertical="center" wrapText="1"/>
    </xf>
    <xf numFmtId="9" fontId="1" fillId="0" borderId="0" xfId="2" applyFont="1" applyAlignment="1">
      <alignment vertical="center" wrapText="1"/>
    </xf>
    <xf numFmtId="0" fontId="1" fillId="5" borderId="0" xfId="0" applyFont="1" applyFill="1" applyBorder="1" applyAlignment="1">
      <alignment horizontal="center" vertical="center" wrapText="1"/>
    </xf>
    <xf numFmtId="9" fontId="1" fillId="0" borderId="50" xfId="2" applyFont="1" applyBorder="1" applyAlignment="1">
      <alignment horizontal="center" vertical="center" wrapText="1"/>
    </xf>
    <xf numFmtId="43" fontId="1" fillId="4" borderId="53" xfId="3" applyFont="1" applyFill="1" applyBorder="1" applyAlignment="1">
      <alignment horizontal="center" vertical="center" wrapText="1"/>
    </xf>
    <xf numFmtId="43" fontId="1" fillId="0" borderId="50" xfId="0" applyNumberFormat="1" applyFont="1" applyBorder="1" applyAlignment="1">
      <alignment horizontal="center" vertical="center" wrapText="1"/>
    </xf>
    <xf numFmtId="0" fontId="39" fillId="5" borderId="0" xfId="0" applyFont="1" applyFill="1" applyAlignment="1">
      <alignment vertical="center" wrapText="1"/>
    </xf>
    <xf numFmtId="4" fontId="1" fillId="5" borderId="0" xfId="0" applyNumberFormat="1" applyFont="1" applyFill="1" applyBorder="1" applyAlignment="1">
      <alignment horizontal="center" vertical="center" wrapText="1"/>
    </xf>
    <xf numFmtId="9" fontId="1" fillId="5" borderId="0" xfId="2" applyFont="1" applyFill="1" applyBorder="1" applyAlignment="1">
      <alignment horizontal="center" vertical="center" wrapText="1"/>
    </xf>
    <xf numFmtId="0" fontId="2" fillId="5" borderId="0" xfId="0" applyFont="1" applyFill="1" applyBorder="1" applyAlignment="1">
      <alignment horizontal="center" vertical="center" wrapText="1"/>
    </xf>
    <xf numFmtId="9" fontId="19" fillId="5" borderId="0" xfId="0" applyNumberFormat="1" applyFont="1" applyFill="1" applyBorder="1" applyAlignment="1">
      <alignment horizontal="center" vertical="center" wrapText="1"/>
    </xf>
    <xf numFmtId="0" fontId="9" fillId="5" borderId="0" xfId="1" applyFill="1" applyBorder="1" applyAlignment="1">
      <alignment horizontal="left" vertical="center" wrapText="1"/>
    </xf>
    <xf numFmtId="0" fontId="49" fillId="0" borderId="8" xfId="0" applyFont="1" applyBorder="1"/>
    <xf numFmtId="0" fontId="49" fillId="0" borderId="60" xfId="0" applyFont="1" applyBorder="1"/>
    <xf numFmtId="0" fontId="49" fillId="0" borderId="42" xfId="0" applyFont="1" applyBorder="1"/>
    <xf numFmtId="0" fontId="9" fillId="4" borderId="35" xfId="1" applyFill="1" applyBorder="1" applyAlignment="1">
      <alignment horizontal="center" vertical="center" wrapText="1"/>
    </xf>
    <xf numFmtId="0" fontId="9" fillId="4" borderId="18" xfId="1" applyFill="1" applyBorder="1" applyAlignment="1">
      <alignment vertical="center" wrapText="1"/>
    </xf>
    <xf numFmtId="9" fontId="3" fillId="4" borderId="16" xfId="0" applyNumberFormat="1" applyFont="1" applyFill="1" applyBorder="1" applyAlignment="1">
      <alignment horizontal="center" vertical="center" wrapText="1"/>
    </xf>
    <xf numFmtId="0" fontId="50" fillId="15" borderId="0" xfId="0" applyFont="1" applyFill="1" applyBorder="1" applyAlignment="1">
      <alignment vertical="center" wrapText="1"/>
    </xf>
    <xf numFmtId="9" fontId="30" fillId="0" borderId="28" xfId="0" applyNumberFormat="1" applyFont="1" applyBorder="1" applyAlignment="1">
      <alignment horizontal="center" vertical="center" wrapText="1"/>
    </xf>
    <xf numFmtId="0" fontId="23" fillId="0" borderId="28" xfId="0" applyFont="1" applyBorder="1" applyAlignment="1">
      <alignment horizontal="center" vertical="center" wrapText="1"/>
    </xf>
    <xf numFmtId="0" fontId="30" fillId="0" borderId="28" xfId="0" applyFont="1" applyBorder="1" applyAlignment="1">
      <alignment vertical="center" wrapText="1"/>
    </xf>
    <xf numFmtId="0" fontId="30" fillId="0" borderId="34" xfId="0" applyFont="1" applyBorder="1" applyAlignment="1">
      <alignment vertical="center" wrapText="1"/>
    </xf>
    <xf numFmtId="9" fontId="30" fillId="0" borderId="34" xfId="0" applyNumberFormat="1" applyFont="1" applyBorder="1" applyAlignment="1">
      <alignment horizontal="center" vertical="center" wrapText="1"/>
    </xf>
    <xf numFmtId="0" fontId="2" fillId="2" borderId="23"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1" fillId="0" borderId="22" xfId="0" applyFont="1" applyBorder="1" applyAlignment="1">
      <alignment horizontal="left" vertical="center" wrapText="1"/>
    </xf>
    <xf numFmtId="0" fontId="1" fillId="2" borderId="8"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7" fillId="8" borderId="28" xfId="0" applyFont="1" applyFill="1" applyBorder="1" applyAlignment="1">
      <alignment vertical="center" wrapText="1"/>
    </xf>
    <xf numFmtId="0" fontId="2" fillId="0" borderId="0" xfId="0" applyFont="1" applyAlignment="1">
      <alignment horizontal="center"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2" fillId="3" borderId="4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2" fillId="0" borderId="0" xfId="0" applyFont="1" applyAlignment="1">
      <alignment wrapText="1"/>
    </xf>
    <xf numFmtId="0" fontId="51" fillId="21" borderId="28" xfId="0" applyFont="1" applyFill="1" applyBorder="1" applyAlignment="1">
      <alignment horizontal="center" vertical="center" wrapText="1"/>
    </xf>
    <xf numFmtId="0" fontId="51" fillId="10" borderId="28" xfId="0" applyFont="1" applyFill="1" applyBorder="1" applyAlignment="1">
      <alignment horizontal="center" vertical="center" wrapText="1"/>
    </xf>
    <xf numFmtId="0" fontId="51" fillId="16" borderId="28" xfId="0" applyFont="1" applyFill="1" applyBorder="1" applyAlignment="1">
      <alignment horizontal="center" vertical="center" wrapText="1"/>
    </xf>
    <xf numFmtId="0" fontId="22" fillId="0" borderId="28" xfId="0" applyFont="1" applyBorder="1" applyAlignment="1">
      <alignment wrapText="1"/>
    </xf>
    <xf numFmtId="0" fontId="18" fillId="0" borderId="28" xfId="0" applyFont="1" applyBorder="1" applyAlignment="1">
      <alignment horizontal="right" vertical="center" wrapText="1"/>
    </xf>
    <xf numFmtId="0" fontId="51" fillId="18" borderId="28"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10" borderId="28" xfId="0" applyFont="1" applyFill="1" applyBorder="1" applyAlignment="1">
      <alignment horizontal="center" vertical="center" wrapText="1"/>
    </xf>
    <xf numFmtId="2" fontId="18" fillId="16" borderId="28" xfId="2" applyNumberFormat="1" applyFont="1" applyFill="1" applyBorder="1" applyAlignment="1">
      <alignment horizontal="center" vertical="center" wrapText="1"/>
    </xf>
    <xf numFmtId="9" fontId="18" fillId="0" borderId="28" xfId="2" applyFont="1" applyFill="1" applyBorder="1" applyAlignment="1">
      <alignment horizontal="center" vertical="center" wrapText="1"/>
    </xf>
    <xf numFmtId="9" fontId="18" fillId="0" borderId="28" xfId="0" applyNumberFormat="1" applyFont="1" applyBorder="1" applyAlignment="1">
      <alignment horizontal="center" vertical="center" wrapText="1"/>
    </xf>
    <xf numFmtId="9" fontId="18" fillId="10" borderId="28" xfId="2" applyFont="1" applyFill="1" applyBorder="1" applyAlignment="1">
      <alignment horizontal="center" vertical="center" wrapText="1"/>
    </xf>
    <xf numFmtId="9" fontId="18" fillId="16" borderId="28" xfId="2" applyFont="1" applyFill="1" applyBorder="1" applyAlignment="1">
      <alignment horizontal="center" vertical="center" wrapText="1"/>
    </xf>
    <xf numFmtId="9" fontId="18" fillId="16" borderId="28" xfId="0" applyNumberFormat="1" applyFont="1" applyFill="1" applyBorder="1" applyAlignment="1">
      <alignment horizontal="center" vertical="center" wrapText="1"/>
    </xf>
    <xf numFmtId="1" fontId="18" fillId="10" borderId="28" xfId="0" applyNumberFormat="1" applyFont="1" applyFill="1" applyBorder="1" applyAlignment="1">
      <alignment horizontal="center" vertical="center" wrapText="1"/>
    </xf>
    <xf numFmtId="0" fontId="18" fillId="0" borderId="28" xfId="0" applyFont="1" applyFill="1" applyBorder="1" applyAlignment="1">
      <alignment horizontal="center" vertical="center" wrapText="1"/>
    </xf>
    <xf numFmtId="9" fontId="18" fillId="0" borderId="28" xfId="0" applyNumberFormat="1" applyFont="1" applyFill="1" applyBorder="1" applyAlignment="1">
      <alignment vertical="center" wrapText="1"/>
    </xf>
    <xf numFmtId="9" fontId="18" fillId="0" borderId="0" xfId="0" applyNumberFormat="1" applyFont="1" applyFill="1" applyBorder="1" applyAlignment="1">
      <alignment horizontal="center" vertical="center" wrapText="1"/>
    </xf>
    <xf numFmtId="0" fontId="22" fillId="0" borderId="0" xfId="0" applyFont="1" applyFill="1" applyBorder="1" applyAlignment="1">
      <alignment wrapText="1"/>
    </xf>
    <xf numFmtId="0" fontId="22" fillId="0" borderId="0" xfId="0" applyFont="1" applyFill="1" applyAlignment="1">
      <alignment wrapText="1"/>
    </xf>
    <xf numFmtId="3" fontId="18" fillId="0" borderId="28" xfId="0" applyNumberFormat="1" applyFont="1" applyFill="1" applyBorder="1" applyAlignment="1">
      <alignment horizontal="center" vertical="center" wrapText="1"/>
    </xf>
    <xf numFmtId="166" fontId="18" fillId="0" borderId="28" xfId="3" applyNumberFormat="1" applyFont="1" applyFill="1" applyBorder="1" applyAlignment="1">
      <alignment horizontal="center" vertical="center" wrapText="1"/>
    </xf>
    <xf numFmtId="3" fontId="18" fillId="10" borderId="28" xfId="0" applyNumberFormat="1" applyFont="1" applyFill="1" applyBorder="1" applyAlignment="1">
      <alignment horizontal="center" vertical="center" wrapText="1"/>
    </xf>
    <xf numFmtId="166" fontId="22" fillId="0" borderId="28" xfId="3" applyNumberFormat="1" applyFont="1" applyBorder="1" applyAlignment="1">
      <alignment horizontal="center" vertical="center"/>
    </xf>
    <xf numFmtId="166" fontId="22" fillId="0" borderId="28" xfId="3" applyNumberFormat="1" applyFont="1" applyFill="1" applyBorder="1" applyAlignment="1">
      <alignment horizontal="center" vertical="center"/>
    </xf>
    <xf numFmtId="166" fontId="18" fillId="16" borderId="28" xfId="3" applyNumberFormat="1" applyFont="1" applyFill="1" applyBorder="1" applyAlignment="1">
      <alignment horizontal="center" vertical="center" wrapText="1"/>
    </xf>
    <xf numFmtId="0" fontId="52" fillId="0" borderId="28" xfId="0" applyFont="1" applyFill="1" applyBorder="1" applyAlignment="1">
      <alignment horizontal="center" vertical="center" wrapText="1"/>
    </xf>
    <xf numFmtId="0" fontId="18" fillId="16" borderId="28" xfId="0" applyFont="1" applyFill="1" applyBorder="1" applyAlignment="1">
      <alignment horizontal="center" vertical="center" wrapText="1"/>
    </xf>
    <xf numFmtId="0" fontId="22" fillId="0" borderId="28" xfId="0" applyFont="1" applyBorder="1" applyAlignment="1">
      <alignment vertical="center"/>
    </xf>
    <xf numFmtId="0" fontId="22" fillId="5" borderId="28" xfId="0" applyFont="1" applyFill="1" applyBorder="1" applyAlignment="1">
      <alignment vertical="center"/>
    </xf>
    <xf numFmtId="0" fontId="22" fillId="0" borderId="28" xfId="0" applyFont="1" applyFill="1" applyBorder="1" applyAlignment="1">
      <alignment vertical="center"/>
    </xf>
    <xf numFmtId="0" fontId="18" fillId="0" borderId="0" xfId="0" applyFont="1" applyBorder="1" applyAlignment="1">
      <alignment horizontal="right" vertical="center" wrapText="1"/>
    </xf>
    <xf numFmtId="0" fontId="51" fillId="0" borderId="0" xfId="0"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Border="1" applyAlignment="1">
      <alignment wrapText="1"/>
    </xf>
    <xf numFmtId="166" fontId="18" fillId="0" borderId="28" xfId="3" applyNumberFormat="1" applyFont="1" applyBorder="1" applyAlignment="1">
      <alignment horizontal="center" vertical="center" wrapText="1"/>
    </xf>
    <xf numFmtId="166" fontId="18" fillId="10" borderId="28" xfId="3" applyNumberFormat="1" applyFont="1" applyFill="1" applyBorder="1" applyAlignment="1">
      <alignment horizontal="center" vertical="center" wrapText="1"/>
    </xf>
    <xf numFmtId="166" fontId="29" fillId="0" borderId="28" xfId="3" applyNumberFormat="1" applyFont="1" applyFill="1" applyBorder="1" applyAlignment="1">
      <alignment horizontal="center" vertical="center" wrapText="1"/>
    </xf>
    <xf numFmtId="166" fontId="18" fillId="0" borderId="28" xfId="3" applyNumberFormat="1" applyFont="1" applyFill="1" applyBorder="1" applyAlignment="1">
      <alignment vertical="center" wrapText="1"/>
    </xf>
    <xf numFmtId="0" fontId="18" fillId="0" borderId="0" xfId="0" applyFont="1" applyFill="1" applyBorder="1" applyAlignment="1">
      <alignment vertical="center" wrapText="1"/>
    </xf>
    <xf numFmtId="0" fontId="51" fillId="0" borderId="0" xfId="0" applyFont="1" applyFill="1" applyBorder="1" applyAlignment="1">
      <alignment vertical="center" wrapText="1"/>
    </xf>
    <xf numFmtId="3" fontId="18" fillId="0" borderId="0" xfId="0" applyNumberFormat="1" applyFont="1" applyFill="1" applyBorder="1" applyAlignment="1">
      <alignment vertical="center" wrapText="1"/>
    </xf>
    <xf numFmtId="0" fontId="18" fillId="22" borderId="28" xfId="0" applyFont="1" applyFill="1" applyBorder="1" applyAlignment="1">
      <alignment horizontal="right" vertical="center" wrapText="1"/>
    </xf>
    <xf numFmtId="0" fontId="18" fillId="22" borderId="28" xfId="0" applyFont="1" applyFill="1" applyBorder="1" applyAlignment="1">
      <alignment vertical="center" wrapText="1"/>
    </xf>
    <xf numFmtId="0" fontId="18" fillId="22" borderId="28" xfId="0" applyFont="1" applyFill="1" applyBorder="1" applyAlignment="1">
      <alignment horizontal="center" vertical="center" wrapText="1"/>
    </xf>
    <xf numFmtId="0" fontId="18" fillId="0" borderId="71" xfId="0" applyFont="1" applyBorder="1" applyAlignment="1">
      <alignment horizontal="center" vertical="center" wrapText="1"/>
    </xf>
    <xf numFmtId="0" fontId="53" fillId="0" borderId="28" xfId="0" applyFont="1" applyBorder="1" applyAlignment="1">
      <alignment horizontal="center" vertical="center" wrapText="1"/>
    </xf>
    <xf numFmtId="0" fontId="18" fillId="16" borderId="72" xfId="0" applyFont="1" applyFill="1" applyBorder="1" applyAlignment="1">
      <alignment horizontal="center" vertical="center" wrapText="1"/>
    </xf>
    <xf numFmtId="3" fontId="18" fillId="0" borderId="0" xfId="0" applyNumberFormat="1" applyFont="1" applyBorder="1" applyAlignment="1">
      <alignment horizontal="center" vertical="center" wrapText="1"/>
    </xf>
    <xf numFmtId="3" fontId="18" fillId="0" borderId="0" xfId="0" applyNumberFormat="1" applyFont="1" applyFill="1" applyBorder="1" applyAlignment="1">
      <alignment horizontal="center" vertical="center" wrapText="1"/>
    </xf>
    <xf numFmtId="9" fontId="25" fillId="0" borderId="28" xfId="0" applyNumberFormat="1" applyFont="1" applyFill="1" applyBorder="1" applyAlignment="1">
      <alignment horizontal="center" vertical="center" wrapText="1"/>
    </xf>
    <xf numFmtId="9" fontId="18" fillId="10" borderId="28" xfId="0" applyNumberFormat="1" applyFont="1" applyFill="1" applyBorder="1" applyAlignment="1">
      <alignment horizontal="center" vertical="center" wrapText="1"/>
    </xf>
    <xf numFmtId="9" fontId="25" fillId="16" borderId="28" xfId="0" applyNumberFormat="1" applyFont="1" applyFill="1" applyBorder="1" applyAlignment="1">
      <alignment horizontal="center" vertical="center" wrapText="1"/>
    </xf>
    <xf numFmtId="9" fontId="28" fillId="0" borderId="28" xfId="0" applyNumberFormat="1" applyFont="1" applyFill="1" applyBorder="1" applyAlignment="1">
      <alignment horizontal="center" vertical="center" wrapText="1"/>
    </xf>
    <xf numFmtId="9" fontId="5" fillId="0" borderId="28" xfId="0" applyNumberFormat="1" applyFont="1" applyFill="1" applyBorder="1" applyAlignment="1">
      <alignment horizontal="center" vertical="center" wrapText="1"/>
    </xf>
    <xf numFmtId="166" fontId="1" fillId="0" borderId="28" xfId="3" applyNumberFormat="1" applyFont="1" applyFill="1" applyBorder="1" applyAlignment="1">
      <alignment horizontal="center" vertical="center" wrapText="1"/>
    </xf>
    <xf numFmtId="166" fontId="1" fillId="0" borderId="72" xfId="3" applyNumberFormat="1" applyFont="1" applyFill="1" applyBorder="1" applyAlignment="1">
      <alignment horizontal="center" vertical="center" wrapText="1"/>
    </xf>
    <xf numFmtId="166" fontId="18" fillId="16" borderId="72" xfId="3" applyNumberFormat="1" applyFont="1" applyFill="1" applyBorder="1" applyAlignment="1">
      <alignment horizontal="center" vertical="center" wrapText="1"/>
    </xf>
    <xf numFmtId="9" fontId="18" fillId="0" borderId="28" xfId="2" applyFont="1" applyBorder="1" applyAlignment="1">
      <alignment horizontal="center" vertical="center" wrapText="1"/>
    </xf>
    <xf numFmtId="0" fontId="29" fillId="0" borderId="28"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72" xfId="0" applyFont="1" applyFill="1" applyBorder="1" applyAlignment="1">
      <alignment horizontal="center" vertical="center" wrapText="1"/>
    </xf>
    <xf numFmtId="9" fontId="18" fillId="0" borderId="73" xfId="0" applyNumberFormat="1" applyFont="1" applyBorder="1" applyAlignment="1">
      <alignment horizontal="center" vertical="center" wrapText="1"/>
    </xf>
    <xf numFmtId="10" fontId="22" fillId="0" borderId="73" xfId="0" applyNumberFormat="1" applyFont="1" applyFill="1" applyBorder="1" applyAlignment="1">
      <alignment horizontal="center" vertical="center" wrapText="1"/>
    </xf>
    <xf numFmtId="10" fontId="22" fillId="0" borderId="28" xfId="0" applyNumberFormat="1" applyFont="1" applyFill="1" applyBorder="1" applyAlignment="1">
      <alignment horizontal="center" vertical="center" wrapText="1"/>
    </xf>
    <xf numFmtId="0" fontId="22" fillId="0" borderId="28" xfId="0" applyFont="1" applyFill="1" applyBorder="1" applyAlignment="1">
      <alignment horizontal="center" vertical="center" wrapText="1"/>
    </xf>
    <xf numFmtId="9" fontId="18" fillId="0" borderId="0" xfId="0" applyNumberFormat="1" applyFont="1" applyBorder="1" applyAlignment="1">
      <alignment horizontal="center" vertical="center" wrapText="1"/>
    </xf>
    <xf numFmtId="9" fontId="18" fillId="0" borderId="71" xfId="0" applyNumberFormat="1" applyFont="1" applyBorder="1" applyAlignment="1">
      <alignment horizontal="center" vertical="center" wrapText="1"/>
    </xf>
    <xf numFmtId="9" fontId="0" fillId="0" borderId="28" xfId="2" applyFont="1" applyBorder="1" applyAlignment="1">
      <alignment horizontal="center" vertical="center"/>
    </xf>
    <xf numFmtId="9" fontId="18" fillId="16" borderId="72" xfId="0" applyNumberFormat="1" applyFont="1" applyFill="1" applyBorder="1" applyAlignment="1">
      <alignment horizontal="center" vertical="center" wrapText="1"/>
    </xf>
    <xf numFmtId="0" fontId="25" fillId="0" borderId="28" xfId="0" applyFont="1" applyBorder="1" applyAlignment="1">
      <alignment horizontal="center" vertical="center" wrapText="1"/>
    </xf>
    <xf numFmtId="0" fontId="5" fillId="0" borderId="28" xfId="0" applyFont="1" applyBorder="1" applyAlignment="1">
      <alignment horizontal="center" vertical="center" wrapText="1"/>
    </xf>
    <xf numFmtId="0" fontId="25" fillId="0" borderId="73" xfId="0" applyFont="1" applyBorder="1" applyAlignment="1">
      <alignment horizontal="center" vertical="center" wrapText="1"/>
    </xf>
    <xf numFmtId="0" fontId="25" fillId="16" borderId="28" xfId="0" applyFont="1" applyFill="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51" fillId="0" borderId="28" xfId="0" applyFont="1" applyFill="1" applyBorder="1" applyAlignment="1">
      <alignment horizontal="center" vertical="center" wrapText="1"/>
    </xf>
    <xf numFmtId="1" fontId="18" fillId="16" borderId="72" xfId="0" applyNumberFormat="1" applyFont="1" applyFill="1" applyBorder="1" applyAlignment="1">
      <alignment horizontal="center" vertical="center" wrapText="1"/>
    </xf>
    <xf numFmtId="0" fontId="22" fillId="0" borderId="28" xfId="0" applyFont="1" applyFill="1" applyBorder="1" applyAlignment="1">
      <alignment wrapText="1"/>
    </xf>
    <xf numFmtId="0" fontId="18" fillId="15" borderId="28" xfId="0" applyFont="1" applyFill="1" applyBorder="1" applyAlignment="1">
      <alignment horizontal="right" vertical="center" wrapText="1"/>
    </xf>
    <xf numFmtId="0" fontId="51" fillId="13" borderId="28" xfId="0" applyFont="1" applyFill="1" applyBorder="1" applyAlignment="1">
      <alignment horizontal="center" vertical="center" wrapText="1"/>
    </xf>
    <xf numFmtId="9" fontId="18" fillId="0" borderId="28" xfId="0" applyNumberFormat="1" applyFont="1" applyFill="1" applyBorder="1" applyAlignment="1">
      <alignment horizontal="center" vertical="center" wrapText="1"/>
    </xf>
    <xf numFmtId="9" fontId="0" fillId="0" borderId="28" xfId="0" applyNumberFormat="1" applyFont="1" applyBorder="1" applyAlignment="1">
      <alignment horizontal="center" vertical="center"/>
    </xf>
    <xf numFmtId="0" fontId="18" fillId="15" borderId="28" xfId="0" applyFont="1" applyFill="1" applyBorder="1" applyAlignment="1">
      <alignment horizontal="center" vertical="center" wrapText="1"/>
    </xf>
    <xf numFmtId="0" fontId="22" fillId="15" borderId="28" xfId="0" applyFont="1" applyFill="1" applyBorder="1" applyAlignment="1">
      <alignment wrapText="1"/>
    </xf>
    <xf numFmtId="167" fontId="27" fillId="15" borderId="28" xfId="0" applyNumberFormat="1" applyFont="1" applyFill="1" applyBorder="1" applyAlignment="1">
      <alignment horizontal="center" vertical="center" wrapText="1"/>
    </xf>
    <xf numFmtId="0" fontId="18" fillId="0" borderId="0" xfId="0" applyFont="1" applyFill="1" applyBorder="1" applyAlignment="1">
      <alignment horizontal="right" vertical="center" wrapText="1"/>
    </xf>
    <xf numFmtId="0" fontId="26" fillId="0" borderId="0" xfId="0" applyFont="1" applyFill="1" applyBorder="1" applyAlignment="1">
      <alignment vertical="center" wrapText="1"/>
    </xf>
    <xf numFmtId="3" fontId="18" fillId="0" borderId="28" xfId="0" applyNumberFormat="1" applyFont="1" applyBorder="1" applyAlignment="1">
      <alignment horizontal="center" vertical="center" wrapText="1"/>
    </xf>
    <xf numFmtId="1" fontId="18" fillId="16" borderId="28" xfId="0" applyNumberFormat="1" applyFont="1" applyFill="1" applyBorder="1" applyAlignment="1">
      <alignment horizontal="center" vertical="center" wrapText="1"/>
    </xf>
    <xf numFmtId="9" fontId="22" fillId="0" borderId="0" xfId="0" applyNumberFormat="1" applyFont="1" applyAlignment="1">
      <alignment wrapText="1"/>
    </xf>
    <xf numFmtId="0" fontId="22" fillId="0" borderId="0" xfId="0" applyFont="1" applyAlignment="1"/>
    <xf numFmtId="9" fontId="22" fillId="0" borderId="0" xfId="2" applyFont="1" applyAlignment="1">
      <alignment wrapText="1"/>
    </xf>
    <xf numFmtId="9" fontId="0" fillId="0" borderId="72" xfId="2" applyFont="1" applyBorder="1" applyAlignment="1">
      <alignment horizontal="center" vertical="center"/>
    </xf>
    <xf numFmtId="0" fontId="29" fillId="0" borderId="72" xfId="0" applyFont="1" applyFill="1" applyBorder="1" applyAlignment="1">
      <alignment horizontal="center" vertical="center" wrapText="1"/>
    </xf>
    <xf numFmtId="9" fontId="0" fillId="0" borderId="72" xfId="0" applyNumberFormat="1" applyFont="1" applyBorder="1" applyAlignment="1">
      <alignment horizontal="center" vertical="center"/>
    </xf>
    <xf numFmtId="0" fontId="18" fillId="0" borderId="72" xfId="0" applyFont="1" applyBorder="1" applyAlignment="1">
      <alignment horizontal="center" vertical="center" wrapText="1"/>
    </xf>
    <xf numFmtId="0" fontId="18" fillId="0" borderId="72" xfId="0" applyFont="1" applyBorder="1" applyAlignment="1">
      <alignment vertical="center" wrapText="1"/>
    </xf>
    <xf numFmtId="0" fontId="51" fillId="21" borderId="0" xfId="0" applyFont="1" applyFill="1" applyBorder="1" applyAlignment="1">
      <alignment horizontal="center" vertical="center" wrapText="1"/>
    </xf>
    <xf numFmtId="0" fontId="19" fillId="0" borderId="0" xfId="0" applyFont="1" applyFill="1" applyAlignment="1">
      <alignment vertical="center" wrapText="1"/>
    </xf>
    <xf numFmtId="0" fontId="39" fillId="15" borderId="28" xfId="0" applyFont="1" applyFill="1" applyBorder="1" applyAlignment="1">
      <alignment vertical="center" wrapText="1"/>
    </xf>
    <xf numFmtId="0" fontId="51" fillId="21" borderId="28" xfId="0" applyFont="1" applyFill="1" applyBorder="1" applyAlignment="1">
      <alignment horizontal="center" vertical="center" wrapText="1"/>
    </xf>
    <xf numFmtId="9" fontId="23" fillId="5" borderId="28" xfId="0" applyNumberFormat="1" applyFont="1" applyFill="1" applyBorder="1" applyAlignment="1">
      <alignment horizontal="center" vertical="center" wrapText="1"/>
    </xf>
    <xf numFmtId="0" fontId="23" fillId="5" borderId="28" xfId="0" applyFont="1" applyFill="1" applyBorder="1" applyAlignment="1">
      <alignment horizontal="center" vertical="center" wrapText="1"/>
    </xf>
    <xf numFmtId="0" fontId="1" fillId="15" borderId="28" xfId="0" applyFont="1" applyFill="1" applyBorder="1" applyAlignment="1">
      <alignment horizontal="center" vertical="center" wrapText="1"/>
    </xf>
    <xf numFmtId="9" fontId="1" fillId="15" borderId="28" xfId="2" applyFont="1" applyFill="1" applyBorder="1" applyAlignment="1">
      <alignment horizontal="center" vertical="center" wrapText="1"/>
    </xf>
    <xf numFmtId="9" fontId="1" fillId="0" borderId="28" xfId="0" applyNumberFormat="1" applyFont="1" applyBorder="1" applyAlignment="1">
      <alignment horizontal="center" vertical="center" wrapText="1"/>
    </xf>
    <xf numFmtId="0" fontId="1" fillId="0" borderId="28" xfId="0" applyFont="1" applyBorder="1" applyAlignment="1">
      <alignment horizontal="center" vertical="center" wrapText="1"/>
    </xf>
    <xf numFmtId="0" fontId="1" fillId="5" borderId="28" xfId="0" applyFont="1" applyFill="1" applyBorder="1" applyAlignment="1">
      <alignment vertical="center" wrapText="1"/>
    </xf>
    <xf numFmtId="9" fontId="1" fillId="5" borderId="28" xfId="2" applyFont="1" applyFill="1" applyBorder="1" applyAlignment="1">
      <alignment horizontal="center" vertical="center" wrapText="1"/>
    </xf>
    <xf numFmtId="164" fontId="1" fillId="0" borderId="28" xfId="3" applyNumberFormat="1" applyFont="1" applyBorder="1" applyAlignment="1">
      <alignment horizontal="center" vertical="center" wrapText="1"/>
    </xf>
    <xf numFmtId="0" fontId="1" fillId="5" borderId="28" xfId="0" applyFont="1" applyFill="1" applyBorder="1" applyAlignment="1">
      <alignment horizontal="center" vertical="center" wrapText="1"/>
    </xf>
    <xf numFmtId="9" fontId="1" fillId="5" borderId="28" xfId="0" applyNumberFormat="1" applyFont="1" applyFill="1" applyBorder="1" applyAlignment="1">
      <alignment horizontal="center" vertical="center" wrapText="1"/>
    </xf>
    <xf numFmtId="9" fontId="22" fillId="5" borderId="28" xfId="2" applyFont="1" applyFill="1" applyBorder="1" applyAlignment="1">
      <alignment horizontal="center" vertical="center" wrapText="1"/>
    </xf>
    <xf numFmtId="0" fontId="23" fillId="0" borderId="28" xfId="0" applyFont="1" applyFill="1" applyBorder="1" applyAlignment="1">
      <alignment horizontal="center" vertical="center" wrapText="1"/>
    </xf>
    <xf numFmtId="9" fontId="22" fillId="0" borderId="28" xfId="2" applyFont="1" applyFill="1" applyBorder="1" applyAlignment="1">
      <alignment horizontal="center" vertical="center" wrapText="1"/>
    </xf>
    <xf numFmtId="0" fontId="23" fillId="0" borderId="71" xfId="0" applyFont="1" applyFill="1" applyBorder="1" applyAlignment="1">
      <alignment horizontal="center" vertical="center" wrapText="1"/>
    </xf>
    <xf numFmtId="0" fontId="1" fillId="5" borderId="34" xfId="0" applyFont="1" applyFill="1" applyBorder="1" applyAlignment="1">
      <alignment horizontal="center" vertical="center" wrapText="1"/>
    </xf>
    <xf numFmtId="165" fontId="1" fillId="5" borderId="34" xfId="2" applyNumberFormat="1" applyFont="1" applyFill="1" applyBorder="1" applyAlignment="1">
      <alignment horizontal="center" vertical="center" wrapText="1"/>
    </xf>
    <xf numFmtId="165" fontId="1" fillId="5" borderId="28" xfId="2" applyNumberFormat="1" applyFont="1" applyFill="1" applyBorder="1" applyAlignment="1">
      <alignment horizontal="center" vertical="center" wrapText="1"/>
    </xf>
    <xf numFmtId="9" fontId="22" fillId="5" borderId="73" xfId="0" applyNumberFormat="1" applyFont="1" applyFill="1" applyBorder="1" applyAlignment="1">
      <alignment horizontal="center" vertical="center" wrapText="1"/>
    </xf>
    <xf numFmtId="9" fontId="1" fillId="5" borderId="73" xfId="0" applyNumberFormat="1" applyFont="1" applyFill="1" applyBorder="1" applyAlignment="1">
      <alignment horizontal="center" vertical="center" wrapText="1"/>
    </xf>
    <xf numFmtId="9" fontId="1" fillId="5" borderId="73" xfId="2" applyFont="1" applyFill="1" applyBorder="1" applyAlignment="1">
      <alignment horizontal="center" vertical="center" wrapText="1"/>
    </xf>
    <xf numFmtId="0" fontId="1" fillId="12" borderId="28" xfId="0" applyFont="1" applyFill="1" applyBorder="1" applyAlignment="1">
      <alignment horizontal="center" vertical="center" wrapText="1"/>
    </xf>
    <xf numFmtId="9" fontId="1" fillId="12" borderId="28" xfId="2" applyFont="1" applyFill="1" applyBorder="1" applyAlignment="1">
      <alignment horizontal="center" vertical="center" wrapText="1"/>
    </xf>
    <xf numFmtId="0" fontId="51" fillId="0" borderId="34" xfId="0" applyFont="1" applyFill="1" applyBorder="1" applyAlignment="1">
      <alignment horizontal="center" vertical="center" wrapText="1"/>
    </xf>
    <xf numFmtId="0" fontId="22" fillId="5" borderId="34" xfId="0" applyFont="1" applyFill="1" applyBorder="1" applyAlignment="1">
      <alignment vertical="center" wrapText="1"/>
    </xf>
    <xf numFmtId="0" fontId="23" fillId="0" borderId="28" xfId="0" applyFont="1" applyBorder="1" applyAlignment="1">
      <alignment horizontal="center" vertical="center" wrapText="1"/>
    </xf>
    <xf numFmtId="0" fontId="51" fillId="21" borderId="28" xfId="0" applyFont="1" applyFill="1" applyBorder="1" applyAlignment="1">
      <alignment horizontal="center" vertical="center" wrapText="1"/>
    </xf>
    <xf numFmtId="0" fontId="30" fillId="5" borderId="28" xfId="0" applyFont="1" applyFill="1" applyBorder="1" applyAlignment="1">
      <alignment vertical="center" wrapText="1"/>
    </xf>
    <xf numFmtId="9" fontId="1" fillId="0" borderId="71" xfId="0" applyNumberFormat="1" applyFont="1" applyFill="1" applyBorder="1" applyAlignment="1">
      <alignment horizontal="center" vertical="center" wrapText="1"/>
    </xf>
    <xf numFmtId="0" fontId="1" fillId="0" borderId="34" xfId="0" applyFont="1" applyFill="1" applyBorder="1" applyAlignment="1">
      <alignment horizontal="left" vertical="center" wrapText="1"/>
    </xf>
    <xf numFmtId="0" fontId="22" fillId="0" borderId="73" xfId="0" applyFont="1" applyBorder="1" applyAlignment="1">
      <alignment vertical="center" wrapText="1"/>
    </xf>
    <xf numFmtId="0" fontId="54" fillId="0" borderId="28" xfId="0" applyFont="1" applyBorder="1" applyAlignment="1">
      <alignment vertical="center" wrapText="1"/>
    </xf>
    <xf numFmtId="0" fontId="54" fillId="0" borderId="28" xfId="0" applyFont="1" applyBorder="1" applyAlignment="1">
      <alignment horizontal="justify" vertical="center" wrapText="1"/>
    </xf>
    <xf numFmtId="0" fontId="1" fillId="5" borderId="17" xfId="0" applyFont="1" applyFill="1" applyBorder="1" applyAlignment="1">
      <alignment horizontal="left" vertical="center" wrapText="1"/>
    </xf>
    <xf numFmtId="9" fontId="1" fillId="5" borderId="17" xfId="0" applyNumberFormat="1" applyFont="1" applyFill="1" applyBorder="1" applyAlignment="1">
      <alignment horizontal="center" vertical="center" wrapText="1"/>
    </xf>
    <xf numFmtId="164" fontId="18" fillId="10" borderId="28" xfId="3" applyNumberFormat="1" applyFont="1" applyFill="1" applyBorder="1" applyAlignment="1">
      <alignment horizontal="center" vertical="center" wrapText="1"/>
    </xf>
    <xf numFmtId="164" fontId="18" fillId="16" borderId="28" xfId="3" applyNumberFormat="1" applyFont="1" applyFill="1" applyBorder="1" applyAlignment="1">
      <alignment horizontal="center" vertical="center" wrapText="1"/>
    </xf>
    <xf numFmtId="3" fontId="18" fillId="0" borderId="28" xfId="0" applyNumberFormat="1" applyFont="1" applyFill="1" applyBorder="1" applyAlignment="1">
      <alignment vertical="center" wrapText="1"/>
    </xf>
    <xf numFmtId="0" fontId="51" fillId="18" borderId="71" xfId="0" applyFont="1" applyFill="1" applyBorder="1" applyAlignment="1">
      <alignment horizontal="center" vertical="center" wrapText="1"/>
    </xf>
    <xf numFmtId="0" fontId="18" fillId="0" borderId="72" xfId="0" applyFont="1" applyBorder="1" applyAlignment="1">
      <alignment horizontal="justify" vertical="center" wrapText="1"/>
    </xf>
    <xf numFmtId="0" fontId="18" fillId="0" borderId="72" xfId="0" applyFont="1" applyFill="1" applyBorder="1" applyAlignment="1">
      <alignment vertical="center" wrapText="1"/>
    </xf>
    <xf numFmtId="0" fontId="22" fillId="0" borderId="28" xfId="0" applyFont="1" applyBorder="1" applyAlignment="1">
      <alignment horizontal="justify" vertical="center" wrapText="1"/>
    </xf>
    <xf numFmtId="0" fontId="25" fillId="0" borderId="72" xfId="0" applyFont="1" applyBorder="1" applyAlignment="1">
      <alignment vertical="center" wrapText="1"/>
    </xf>
    <xf numFmtId="0" fontId="25" fillId="0" borderId="28" xfId="0" applyFont="1" applyFill="1" applyBorder="1" applyAlignment="1">
      <alignment horizontal="center" vertical="center" wrapText="1"/>
    </xf>
    <xf numFmtId="0" fontId="26" fillId="0" borderId="28" xfId="0" applyFont="1" applyFill="1" applyBorder="1" applyAlignment="1">
      <alignment horizontal="center" vertical="center" wrapText="1"/>
    </xf>
    <xf numFmtId="166" fontId="23" fillId="0" borderId="28" xfId="3" applyNumberFormat="1" applyFont="1" applyBorder="1" applyAlignment="1">
      <alignment horizontal="center" vertical="center" wrapText="1"/>
    </xf>
    <xf numFmtId="0" fontId="51" fillId="0" borderId="71" xfId="0" applyFont="1" applyBorder="1" applyAlignment="1">
      <alignment horizontal="center" vertical="center" wrapText="1"/>
    </xf>
    <xf numFmtId="0" fontId="22" fillId="0" borderId="72" xfId="0" applyFont="1" applyBorder="1" applyAlignment="1">
      <alignment wrapText="1"/>
    </xf>
    <xf numFmtId="0" fontId="5" fillId="0" borderId="72" xfId="0" applyFont="1" applyFill="1" applyBorder="1" applyAlignment="1">
      <alignment vertical="center" wrapText="1"/>
    </xf>
    <xf numFmtId="9" fontId="18" fillId="0" borderId="34" xfId="2" applyFont="1" applyBorder="1" applyAlignment="1">
      <alignment horizontal="center" vertical="center" wrapText="1"/>
    </xf>
    <xf numFmtId="0" fontId="23" fillId="0" borderId="72" xfId="0" applyFont="1" applyBorder="1" applyAlignment="1">
      <alignment horizontal="center" vertical="center" wrapText="1"/>
    </xf>
    <xf numFmtId="166" fontId="22" fillId="0" borderId="0" xfId="0" applyNumberFormat="1" applyFont="1" applyAlignment="1">
      <alignment wrapText="1"/>
    </xf>
    <xf numFmtId="0" fontId="24" fillId="5" borderId="72" xfId="0" applyFont="1" applyFill="1" applyBorder="1" applyAlignment="1">
      <alignment vertical="center" wrapText="1"/>
    </xf>
    <xf numFmtId="0" fontId="23" fillId="0" borderId="28" xfId="0" applyFont="1" applyBorder="1" applyAlignment="1">
      <alignment horizontal="justify" vertical="center" wrapText="1"/>
    </xf>
    <xf numFmtId="0" fontId="5" fillId="0" borderId="28" xfId="0" applyFont="1" applyFill="1" applyBorder="1" applyAlignment="1">
      <alignment horizontal="center" vertical="center" wrapText="1"/>
    </xf>
    <xf numFmtId="9" fontId="55" fillId="0" borderId="28" xfId="0" applyNumberFormat="1" applyFont="1" applyFill="1" applyBorder="1" applyAlignment="1">
      <alignment horizontal="center" vertical="center" wrapText="1"/>
    </xf>
    <xf numFmtId="0" fontId="19" fillId="0" borderId="28" xfId="0" applyFont="1" applyBorder="1" applyAlignment="1">
      <alignment horizontal="center" vertical="center" wrapText="1"/>
    </xf>
    <xf numFmtId="0" fontId="18" fillId="5" borderId="28" xfId="0" applyFont="1" applyFill="1" applyBorder="1" applyAlignment="1">
      <alignment horizontal="center" vertical="center" wrapText="1"/>
    </xf>
    <xf numFmtId="9" fontId="41" fillId="5" borderId="34" xfId="2" applyNumberFormat="1" applyFont="1" applyFill="1" applyBorder="1" applyAlignment="1">
      <alignment horizontal="center" vertical="center" wrapText="1"/>
    </xf>
    <xf numFmtId="9" fontId="41" fillId="5" borderId="28" xfId="2" applyNumberFormat="1" applyFont="1" applyFill="1" applyBorder="1" applyAlignment="1">
      <alignment horizontal="center" vertical="center" wrapText="1"/>
    </xf>
    <xf numFmtId="43" fontId="22" fillId="0" borderId="0" xfId="3" applyFont="1" applyAlignment="1">
      <alignment wrapText="1"/>
    </xf>
    <xf numFmtId="0" fontId="1" fillId="5" borderId="0" xfId="0" applyFont="1" applyFill="1" applyBorder="1" applyAlignment="1">
      <alignment vertical="center" wrapText="1"/>
    </xf>
    <xf numFmtId="0" fontId="2" fillId="3" borderId="23" xfId="0" applyFont="1" applyFill="1" applyBorder="1" applyAlignment="1">
      <alignment horizontal="center" vertical="center" wrapText="1"/>
    </xf>
    <xf numFmtId="0" fontId="56" fillId="15" borderId="28" xfId="0" applyFont="1" applyFill="1" applyBorder="1" applyAlignment="1">
      <alignment vertical="center" wrapText="1"/>
    </xf>
    <xf numFmtId="0" fontId="42" fillId="5" borderId="0" xfId="0" applyFont="1" applyFill="1" applyAlignment="1">
      <alignment vertical="center" wrapText="1"/>
    </xf>
    <xf numFmtId="3" fontId="41" fillId="5" borderId="28" xfId="0" applyNumberFormat="1" applyFont="1" applyFill="1" applyBorder="1" applyAlignment="1">
      <alignment horizontal="center" vertical="center" wrapText="1"/>
    </xf>
    <xf numFmtId="164" fontId="41" fillId="5" borderId="34" xfId="3" applyNumberFormat="1" applyFont="1" applyFill="1" applyBorder="1" applyAlignment="1">
      <alignment horizontal="center" vertical="center" wrapText="1"/>
    </xf>
    <xf numFmtId="10" fontId="41" fillId="5" borderId="28" xfId="0" applyNumberFormat="1" applyFont="1" applyFill="1" applyBorder="1" applyAlignment="1">
      <alignment horizontal="center" vertical="center" wrapText="1"/>
    </xf>
    <xf numFmtId="43" fontId="41" fillId="5" borderId="28" xfId="3" applyFont="1" applyFill="1" applyBorder="1" applyAlignment="1">
      <alignment horizontal="center" vertical="center" wrapText="1"/>
    </xf>
    <xf numFmtId="0" fontId="22" fillId="5" borderId="28" xfId="0" applyFont="1" applyFill="1" applyBorder="1" applyAlignment="1">
      <alignment horizontal="left" vertical="center" wrapText="1"/>
    </xf>
    <xf numFmtId="0" fontId="50" fillId="5" borderId="0" xfId="0" applyFont="1" applyFill="1" applyBorder="1" applyAlignment="1">
      <alignment vertical="center" wrapText="1"/>
    </xf>
    <xf numFmtId="0" fontId="9" fillId="4" borderId="28" xfId="1" applyFill="1" applyBorder="1" applyAlignment="1">
      <alignment vertical="center" wrapText="1"/>
    </xf>
    <xf numFmtId="0" fontId="2" fillId="3" borderId="12" xfId="0" applyFont="1" applyFill="1" applyBorder="1" applyAlignment="1">
      <alignment horizontal="center" vertical="center" wrapText="1"/>
    </xf>
    <xf numFmtId="0" fontId="54" fillId="6" borderId="16" xfId="0" applyFont="1" applyFill="1" applyBorder="1" applyAlignment="1">
      <alignment vertical="center" wrapText="1"/>
    </xf>
    <xf numFmtId="9" fontId="54" fillId="6" borderId="16" xfId="0" applyNumberFormat="1" applyFont="1" applyFill="1" applyBorder="1" applyAlignment="1">
      <alignment horizontal="center" vertical="center" wrapText="1"/>
    </xf>
    <xf numFmtId="0" fontId="57" fillId="6" borderId="16" xfId="0" applyFont="1" applyFill="1" applyBorder="1" applyAlignment="1">
      <alignment horizontal="justify" vertical="center" wrapText="1"/>
    </xf>
    <xf numFmtId="0" fontId="54" fillId="6" borderId="43" xfId="0" applyFont="1" applyFill="1" applyBorder="1" applyAlignment="1">
      <alignment horizontal="justify" vertical="center" wrapText="1"/>
    </xf>
    <xf numFmtId="0" fontId="54" fillId="6" borderId="16" xfId="0" applyFont="1" applyFill="1" applyBorder="1" applyAlignment="1">
      <alignment horizontal="justify" vertical="center" wrapText="1"/>
    </xf>
    <xf numFmtId="0" fontId="2" fillId="3" borderId="81" xfId="0" applyFont="1" applyFill="1" applyBorder="1" applyAlignment="1">
      <alignment horizontal="center" vertical="center" wrapText="1"/>
    </xf>
    <xf numFmtId="9" fontId="59" fillId="6" borderId="16" xfId="0" applyNumberFormat="1" applyFont="1" applyFill="1" applyBorder="1" applyAlignment="1">
      <alignment horizontal="center" vertical="center" wrapText="1"/>
    </xf>
    <xf numFmtId="0" fontId="57" fillId="6" borderId="43" xfId="0" applyFont="1" applyFill="1" applyBorder="1" applyAlignment="1">
      <alignment horizontal="justify" vertical="center" wrapText="1"/>
    </xf>
    <xf numFmtId="0" fontId="54" fillId="6" borderId="42" xfId="0" applyFont="1" applyFill="1" applyBorder="1" applyAlignment="1">
      <alignment vertical="center" wrapText="1"/>
    </xf>
    <xf numFmtId="0" fontId="2" fillId="4" borderId="17" xfId="0" applyFont="1" applyFill="1" applyBorder="1" applyAlignment="1">
      <alignment vertical="center" wrapText="1"/>
    </xf>
    <xf numFmtId="43" fontId="1" fillId="0" borderId="0" xfId="0" applyNumberFormat="1" applyFont="1" applyAlignment="1">
      <alignment vertical="center" wrapText="1"/>
    </xf>
    <xf numFmtId="43" fontId="3" fillId="0" borderId="0" xfId="0" applyNumberFormat="1" applyFont="1"/>
    <xf numFmtId="0" fontId="11" fillId="5" borderId="28" xfId="0" applyFont="1" applyFill="1" applyBorder="1" applyAlignment="1">
      <alignment horizontal="center" vertical="center" wrapText="1"/>
    </xf>
    <xf numFmtId="0" fontId="9" fillId="0" borderId="28" xfId="1" applyBorder="1" applyAlignment="1">
      <alignment vertical="center" wrapText="1"/>
    </xf>
    <xf numFmtId="0" fontId="2" fillId="3" borderId="23" xfId="0" applyFont="1" applyFill="1" applyBorder="1" applyAlignment="1">
      <alignment horizontal="center" vertical="center" wrapText="1"/>
    </xf>
    <xf numFmtId="9" fontId="54" fillId="6" borderId="8" xfId="0" applyNumberFormat="1" applyFont="1" applyFill="1" applyBorder="1" applyAlignment="1">
      <alignment horizontal="center" vertical="center" wrapText="1"/>
    </xf>
    <xf numFmtId="0" fontId="57" fillId="6" borderId="42" xfId="0" applyFont="1" applyFill="1" applyBorder="1" applyAlignment="1">
      <alignment horizontal="justify" vertical="center" wrapText="1"/>
    </xf>
    <xf numFmtId="0" fontId="54" fillId="6" borderId="42" xfId="0" applyFont="1" applyFill="1" applyBorder="1" applyAlignment="1">
      <alignment horizontal="justify" vertical="center" wrapText="1"/>
    </xf>
    <xf numFmtId="0" fontId="57" fillId="6" borderId="42" xfId="0" applyFont="1" applyFill="1" applyBorder="1" applyAlignment="1">
      <alignment vertical="center" wrapText="1"/>
    </xf>
    <xf numFmtId="0" fontId="41" fillId="0" borderId="28" xfId="0" applyFont="1" applyFill="1" applyBorder="1" applyAlignment="1">
      <alignment horizontal="center" vertical="center" wrapText="1"/>
    </xf>
    <xf numFmtId="9" fontId="41" fillId="0" borderId="28" xfId="0" applyNumberFormat="1" applyFont="1" applyFill="1" applyBorder="1" applyAlignment="1">
      <alignment horizontal="center" vertical="center" wrapText="1"/>
    </xf>
    <xf numFmtId="0" fontId="18" fillId="5" borderId="28" xfId="0" applyFont="1" applyFill="1" applyBorder="1" applyAlignment="1">
      <alignment horizontal="justify" vertical="center" wrapText="1"/>
    </xf>
    <xf numFmtId="0" fontId="62" fillId="6" borderId="16" xfId="0" applyFont="1" applyFill="1" applyBorder="1" applyAlignment="1">
      <alignment vertical="center" wrapText="1"/>
    </xf>
    <xf numFmtId="0" fontId="45" fillId="0" borderId="28" xfId="0" applyFont="1" applyFill="1" applyBorder="1" applyAlignment="1">
      <alignment vertical="center" wrapText="1"/>
    </xf>
    <xf numFmtId="0" fontId="43" fillId="0" borderId="28" xfId="0" applyFont="1" applyFill="1" applyBorder="1" applyAlignment="1">
      <alignment horizontal="center" vertical="center" wrapText="1"/>
    </xf>
    <xf numFmtId="9" fontId="41" fillId="0" borderId="28" xfId="2"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1" fillId="5" borderId="0" xfId="0" applyFont="1" applyFill="1" applyBorder="1" applyAlignment="1">
      <alignment vertical="center" wrapText="1"/>
    </xf>
    <xf numFmtId="0" fontId="1" fillId="0" borderId="0" xfId="0" applyFont="1" applyFill="1" applyBorder="1" applyAlignment="1">
      <alignment vertical="center" wrapText="1"/>
    </xf>
    <xf numFmtId="0" fontId="25" fillId="5" borderId="28" xfId="0" applyFont="1" applyFill="1" applyBorder="1" applyAlignment="1">
      <alignment vertical="center" wrapText="1"/>
    </xf>
    <xf numFmtId="9" fontId="30" fillId="15" borderId="28" xfId="0" applyNumberFormat="1" applyFont="1" applyFill="1" applyBorder="1" applyAlignment="1">
      <alignment horizontal="center" vertical="center" wrapText="1"/>
    </xf>
    <xf numFmtId="0" fontId="9" fillId="6" borderId="42" xfId="1" applyFill="1" applyBorder="1" applyAlignment="1">
      <alignment horizontal="center" vertical="center" wrapText="1"/>
    </xf>
    <xf numFmtId="0" fontId="0" fillId="0" borderId="34" xfId="0" applyFont="1" applyFill="1" applyBorder="1" applyAlignment="1">
      <alignment vertical="center" wrapText="1"/>
    </xf>
    <xf numFmtId="0" fontId="22" fillId="0" borderId="18" xfId="0" applyFont="1" applyBorder="1" applyAlignment="1">
      <alignment horizontal="justify" vertical="center" wrapText="1"/>
    </xf>
    <xf numFmtId="0" fontId="22" fillId="0" borderId="42" xfId="0" applyFont="1" applyBorder="1" applyAlignment="1">
      <alignment horizontal="justify" vertical="center" wrapText="1"/>
    </xf>
    <xf numFmtId="0" fontId="0" fillId="0" borderId="28" xfId="0" applyFont="1" applyBorder="1" applyAlignment="1">
      <alignment horizontal="center" vertical="center" wrapText="1"/>
    </xf>
    <xf numFmtId="0" fontId="1" fillId="5" borderId="0" xfId="0" applyFont="1" applyFill="1" applyBorder="1" applyAlignment="1">
      <alignment vertical="center" wrapText="1"/>
    </xf>
    <xf numFmtId="0" fontId="0" fillId="0" borderId="80" xfId="0" applyFont="1" applyBorder="1" applyAlignment="1">
      <alignment horizontal="left" vertical="center" wrapText="1"/>
    </xf>
    <xf numFmtId="0" fontId="36" fillId="8" borderId="79" xfId="0" applyFont="1" applyFill="1" applyBorder="1" applyAlignment="1">
      <alignment horizontal="center" vertical="center" wrapText="1"/>
    </xf>
    <xf numFmtId="0" fontId="0" fillId="8" borderId="56" xfId="0" applyFont="1" applyFill="1" applyBorder="1" applyAlignment="1">
      <alignment horizontal="center" vertical="center" wrapText="1"/>
    </xf>
    <xf numFmtId="0" fontId="0" fillId="8" borderId="56" xfId="0" applyFont="1" applyFill="1" applyBorder="1" applyAlignment="1">
      <alignment horizontal="left" vertical="center" wrapText="1"/>
    </xf>
    <xf numFmtId="0" fontId="3" fillId="5" borderId="0" xfId="0" applyFont="1" applyFill="1" applyBorder="1" applyAlignment="1">
      <alignment vertical="center" wrapText="1"/>
    </xf>
    <xf numFmtId="0" fontId="9" fillId="6" borderId="42" xfId="1" applyFill="1" applyBorder="1" applyAlignment="1">
      <alignment horizontal="center" vertical="center" wrapText="1"/>
    </xf>
    <xf numFmtId="0" fontId="9" fillId="8" borderId="73" xfId="1" applyFill="1" applyBorder="1" applyAlignment="1">
      <alignment vertical="center" wrapText="1"/>
    </xf>
    <xf numFmtId="0" fontId="3" fillId="0" borderId="34"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3" borderId="46"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0" xfId="0" applyFont="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8" fillId="9" borderId="28" xfId="0" applyFont="1" applyFill="1" applyBorder="1" applyAlignment="1">
      <alignment vertical="center" wrapText="1"/>
    </xf>
    <xf numFmtId="0" fontId="1" fillId="0" borderId="7" xfId="0" applyFont="1" applyBorder="1" applyAlignment="1">
      <alignment horizontal="center" vertical="center" wrapText="1"/>
    </xf>
    <xf numFmtId="0" fontId="1" fillId="5" borderId="11" xfId="0"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3" fillId="0" borderId="5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lef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7" fillId="8" borderId="28" xfId="0" applyFont="1" applyFill="1" applyBorder="1" applyAlignment="1">
      <alignment vertical="center" wrapText="1"/>
    </xf>
    <xf numFmtId="0" fontId="7" fillId="8" borderId="71" xfId="0" applyFont="1" applyFill="1" applyBorder="1" applyAlignment="1">
      <alignment horizontal="center" vertical="center" wrapText="1"/>
    </xf>
    <xf numFmtId="0" fontId="7" fillId="8" borderId="72"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2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2" fillId="2" borderId="24"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27" xfId="0" applyFont="1" applyBorder="1" applyAlignment="1">
      <alignment horizontal="left" vertical="center" wrapText="1"/>
    </xf>
    <xf numFmtId="0" fontId="1" fillId="0" borderId="72" xfId="0" applyFont="1" applyBorder="1" applyAlignment="1">
      <alignment horizontal="left" vertical="center" wrapText="1"/>
    </xf>
    <xf numFmtId="0" fontId="1" fillId="3" borderId="5"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3" borderId="57" xfId="0" applyFont="1" applyFill="1" applyBorder="1" applyAlignment="1">
      <alignment horizontal="left" vertical="center" wrapText="1"/>
    </xf>
    <xf numFmtId="0" fontId="1" fillId="6" borderId="59" xfId="0" applyFont="1" applyFill="1" applyBorder="1" applyAlignment="1">
      <alignment horizontal="left" vertical="center" wrapText="1"/>
    </xf>
    <xf numFmtId="0" fontId="1" fillId="6" borderId="62"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2" fillId="0" borderId="17"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3" borderId="1"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9" fillId="4" borderId="8" xfId="1" applyFill="1" applyBorder="1" applyAlignment="1">
      <alignment horizontal="center" vertical="center" wrapText="1"/>
    </xf>
    <xf numFmtId="0" fontId="5" fillId="4" borderId="60"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 fillId="0" borderId="5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3" xfId="0" applyFont="1" applyBorder="1" applyAlignment="1">
      <alignment horizontal="center" vertical="center" wrapText="1"/>
    </xf>
    <xf numFmtId="0" fontId="0" fillId="13" borderId="0" xfId="0" applyFont="1" applyFill="1" applyBorder="1" applyAlignment="1">
      <alignment horizontal="center" vertical="center"/>
    </xf>
    <xf numFmtId="0" fontId="30" fillId="0" borderId="28" xfId="0" applyFont="1" applyBorder="1" applyAlignment="1">
      <alignment vertical="center" wrapText="1"/>
    </xf>
    <xf numFmtId="0" fontId="30" fillId="0" borderId="34" xfId="0" applyFont="1" applyBorder="1" applyAlignment="1">
      <alignment vertical="center" wrapText="1"/>
    </xf>
    <xf numFmtId="9" fontId="30" fillId="0" borderId="28" xfId="0" applyNumberFormat="1" applyFont="1" applyBorder="1" applyAlignment="1">
      <alignment horizontal="center" vertical="center" wrapText="1"/>
    </xf>
    <xf numFmtId="9" fontId="30" fillId="0" borderId="34" xfId="0" applyNumberFormat="1" applyFont="1" applyBorder="1" applyAlignment="1">
      <alignment horizontal="center" vertical="center" wrapText="1"/>
    </xf>
    <xf numFmtId="0" fontId="30" fillId="0" borderId="28" xfId="0" applyFont="1" applyBorder="1" applyAlignment="1">
      <alignment horizontal="center" vertical="center" wrapText="1"/>
    </xf>
    <xf numFmtId="0" fontId="30" fillId="0" borderId="34" xfId="0" applyFont="1" applyBorder="1" applyAlignment="1">
      <alignment horizontal="center" vertical="center" wrapText="1"/>
    </xf>
    <xf numFmtId="0" fontId="0" fillId="15" borderId="0" xfId="0" applyFont="1" applyFill="1" applyBorder="1" applyAlignment="1">
      <alignment horizontal="center" vertical="center"/>
    </xf>
    <xf numFmtId="0" fontId="3" fillId="0" borderId="34" xfId="0" applyFont="1" applyBorder="1" applyAlignment="1">
      <alignment horizontal="center"/>
    </xf>
    <xf numFmtId="0" fontId="3" fillId="0" borderId="73" xfId="0" applyFont="1" applyBorder="1" applyAlignment="1">
      <alignment horizontal="center"/>
    </xf>
    <xf numFmtId="0" fontId="0" fillId="16" borderId="0" xfId="0" applyFont="1" applyFill="1" applyBorder="1" applyAlignment="1">
      <alignment horizontal="center" vertical="center"/>
    </xf>
    <xf numFmtId="0" fontId="0" fillId="10" borderId="0" xfId="0" applyFont="1" applyFill="1" applyBorder="1" applyAlignment="1">
      <alignment horizontal="center" vertical="center"/>
    </xf>
    <xf numFmtId="0" fontId="0" fillId="19" borderId="0" xfId="0" applyFont="1" applyFill="1" applyBorder="1" applyAlignment="1">
      <alignment horizontal="center" vertical="center"/>
    </xf>
    <xf numFmtId="0" fontId="0" fillId="15" borderId="0" xfId="0" applyFont="1" applyFill="1" applyBorder="1" applyAlignment="1">
      <alignment horizontal="center" vertical="center" wrapText="1"/>
    </xf>
    <xf numFmtId="0" fontId="0" fillId="17" borderId="74" xfId="0" applyFont="1" applyFill="1" applyBorder="1" applyAlignment="1">
      <alignment horizontal="center" vertical="center"/>
    </xf>
    <xf numFmtId="0" fontId="23" fillId="0" borderId="28" xfId="0" applyFont="1" applyBorder="1" applyAlignment="1">
      <alignment horizontal="center" vertical="center" wrapText="1"/>
    </xf>
    <xf numFmtId="0" fontId="0" fillId="6" borderId="0" xfId="0" applyFont="1" applyFill="1" applyBorder="1" applyAlignment="1">
      <alignment horizontal="center" vertical="center"/>
    </xf>
    <xf numFmtId="0" fontId="0" fillId="14" borderId="0" xfId="0" applyFont="1" applyFill="1" applyBorder="1" applyAlignment="1">
      <alignment horizontal="center" vertical="center"/>
    </xf>
    <xf numFmtId="0" fontId="9" fillId="3" borderId="13" xfId="1" applyFill="1" applyBorder="1" applyAlignment="1">
      <alignment horizontal="center" vertical="center" wrapText="1"/>
    </xf>
    <xf numFmtId="0" fontId="9" fillId="3" borderId="69" xfId="1" applyFill="1" applyBorder="1" applyAlignment="1">
      <alignment horizontal="center" vertical="center" wrapText="1"/>
    </xf>
    <xf numFmtId="0" fontId="9" fillId="3" borderId="82" xfId="1" applyFill="1" applyBorder="1" applyAlignment="1">
      <alignment horizontal="center" vertical="center" wrapText="1"/>
    </xf>
    <xf numFmtId="0" fontId="9" fillId="6" borderId="8" xfId="1" applyFill="1" applyBorder="1" applyAlignment="1">
      <alignment horizontal="center" vertical="center" wrapText="1"/>
    </xf>
    <xf numFmtId="0" fontId="9" fillId="6" borderId="42" xfId="1" applyFill="1" applyBorder="1" applyAlignment="1">
      <alignment horizontal="center" vertical="center" wrapText="1"/>
    </xf>
    <xf numFmtId="0" fontId="57" fillId="6" borderId="8" xfId="0" applyFont="1" applyFill="1" applyBorder="1" applyAlignment="1">
      <alignment vertical="center" wrapText="1"/>
    </xf>
    <xf numFmtId="0" fontId="57" fillId="6" borderId="42" xfId="0" applyFont="1" applyFill="1" applyBorder="1" applyAlignment="1">
      <alignment vertical="center" wrapText="1"/>
    </xf>
    <xf numFmtId="9" fontId="54" fillId="6" borderId="8" xfId="0" applyNumberFormat="1" applyFont="1" applyFill="1" applyBorder="1" applyAlignment="1">
      <alignment horizontal="center" vertical="center" wrapText="1"/>
    </xf>
    <xf numFmtId="9" fontId="54" fillId="6" borderId="42" xfId="0" applyNumberFormat="1" applyFont="1" applyFill="1" applyBorder="1" applyAlignment="1">
      <alignment horizontal="center" vertical="center" wrapText="1"/>
    </xf>
    <xf numFmtId="0" fontId="60" fillId="23" borderId="17" xfId="0" applyFont="1" applyFill="1" applyBorder="1" applyAlignment="1">
      <alignment horizontal="center" vertical="center"/>
    </xf>
    <xf numFmtId="0" fontId="60" fillId="23" borderId="22" xfId="0" applyFont="1" applyFill="1" applyBorder="1" applyAlignment="1">
      <alignment horizontal="center" vertical="center"/>
    </xf>
    <xf numFmtId="0" fontId="60" fillId="23" borderId="23" xfId="0" applyFont="1" applyFill="1" applyBorder="1" applyAlignment="1">
      <alignment horizontal="center" vertical="center"/>
    </xf>
    <xf numFmtId="0" fontId="9" fillId="6" borderId="60" xfId="1" applyFill="1" applyBorder="1" applyAlignment="1">
      <alignment horizontal="center" vertical="center" wrapText="1"/>
    </xf>
    <xf numFmtId="0" fontId="61" fillId="23" borderId="17" xfId="0" applyFont="1" applyFill="1" applyBorder="1" applyAlignment="1">
      <alignment horizontal="center" vertical="center" wrapText="1"/>
    </xf>
    <xf numFmtId="0" fontId="61" fillId="23" borderId="22" xfId="0" applyFont="1" applyFill="1" applyBorder="1" applyAlignment="1">
      <alignment horizontal="center" vertical="center" wrapText="1"/>
    </xf>
    <xf numFmtId="0" fontId="61" fillId="23" borderId="23" xfId="0" applyFont="1" applyFill="1" applyBorder="1" applyAlignment="1">
      <alignment horizontal="center" vertical="center" wrapText="1"/>
    </xf>
    <xf numFmtId="0" fontId="57" fillId="6" borderId="8" xfId="0" applyFont="1" applyFill="1" applyBorder="1" applyAlignment="1">
      <alignment horizontal="justify" vertical="center" wrapText="1"/>
    </xf>
    <xf numFmtId="0" fontId="57" fillId="6" borderId="42" xfId="0" applyFont="1" applyFill="1" applyBorder="1" applyAlignment="1">
      <alignment horizontal="justify" vertical="center" wrapText="1"/>
    </xf>
    <xf numFmtId="0" fontId="57" fillId="6" borderId="60" xfId="0" applyFont="1" applyFill="1" applyBorder="1" applyAlignment="1">
      <alignment horizontal="justify" vertical="center" wrapText="1"/>
    </xf>
    <xf numFmtId="9" fontId="54" fillId="6" borderId="60" xfId="0" applyNumberFormat="1" applyFont="1" applyFill="1" applyBorder="1" applyAlignment="1">
      <alignment horizontal="center" vertical="center" wrapText="1"/>
    </xf>
    <xf numFmtId="0" fontId="19" fillId="0" borderId="3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28" xfId="0" applyFont="1" applyBorder="1" applyAlignment="1">
      <alignment horizontal="center" vertical="center" wrapText="1"/>
    </xf>
    <xf numFmtId="0" fontId="19" fillId="5" borderId="34" xfId="0" applyFont="1" applyFill="1" applyBorder="1" applyAlignment="1">
      <alignment horizontal="center" vertical="center" wrapText="1"/>
    </xf>
    <xf numFmtId="0" fontId="19" fillId="5" borderId="73"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34" xfId="0" applyFont="1" applyFill="1" applyBorder="1" applyAlignment="1">
      <alignment horizontal="left" vertical="center" wrapText="1"/>
    </xf>
    <xf numFmtId="0" fontId="19" fillId="5" borderId="73" xfId="0" applyFont="1" applyFill="1" applyBorder="1" applyAlignment="1">
      <alignment horizontal="left" vertical="center" wrapText="1"/>
    </xf>
    <xf numFmtId="0" fontId="44" fillId="0" borderId="34"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5" borderId="34" xfId="0" applyFont="1" applyFill="1" applyBorder="1" applyAlignment="1">
      <alignment horizontal="center" vertical="center" wrapText="1"/>
    </xf>
    <xf numFmtId="0" fontId="44" fillId="5" borderId="73"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57" fillId="6" borderId="8" xfId="0" applyFont="1" applyFill="1" applyBorder="1" applyAlignment="1">
      <alignment horizontal="left" vertical="center" wrapText="1"/>
    </xf>
    <xf numFmtId="0" fontId="57" fillId="6" borderId="60" xfId="0" applyFont="1" applyFill="1" applyBorder="1" applyAlignment="1">
      <alignment horizontal="left" vertical="center" wrapText="1"/>
    </xf>
    <xf numFmtId="0" fontId="57" fillId="6" borderId="42" xfId="0" applyFont="1" applyFill="1" applyBorder="1" applyAlignment="1">
      <alignment horizontal="left" vertical="center" wrapText="1"/>
    </xf>
    <xf numFmtId="0" fontId="54" fillId="6" borderId="8" xfId="0" applyFont="1" applyFill="1" applyBorder="1" applyAlignment="1">
      <alignment horizontal="justify" vertical="center" wrapText="1"/>
    </xf>
    <xf numFmtId="0" fontId="54" fillId="6" borderId="60" xfId="0" applyFont="1" applyFill="1" applyBorder="1" applyAlignment="1">
      <alignment horizontal="justify" vertical="center" wrapText="1"/>
    </xf>
    <xf numFmtId="0" fontId="54" fillId="6" borderId="42" xfId="0" applyFont="1" applyFill="1" applyBorder="1" applyAlignment="1">
      <alignment horizontal="justify" vertical="center" wrapText="1"/>
    </xf>
    <xf numFmtId="9" fontId="59" fillId="6" borderId="8" xfId="0" applyNumberFormat="1" applyFont="1" applyFill="1" applyBorder="1" applyAlignment="1">
      <alignment horizontal="center" vertical="center" wrapText="1"/>
    </xf>
    <xf numFmtId="9" fontId="59" fillId="6" borderId="60" xfId="0" applyNumberFormat="1" applyFont="1" applyFill="1" applyBorder="1" applyAlignment="1">
      <alignment horizontal="center" vertical="center" wrapText="1"/>
    </xf>
    <xf numFmtId="9" fontId="59" fillId="6" borderId="42" xfId="0" applyNumberFormat="1" applyFont="1" applyFill="1" applyBorder="1" applyAlignment="1">
      <alignment horizontal="center" vertical="center" wrapText="1"/>
    </xf>
    <xf numFmtId="0" fontId="35" fillId="7" borderId="34" xfId="0" applyFont="1" applyFill="1" applyBorder="1" applyAlignment="1">
      <alignment horizontal="center" vertical="center" wrapText="1"/>
    </xf>
    <xf numFmtId="0" fontId="35" fillId="7" borderId="7"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35" fillId="7" borderId="75" xfId="0" applyFont="1" applyFill="1" applyBorder="1" applyAlignment="1">
      <alignment horizontal="center" vertical="center" wrapText="1"/>
    </xf>
    <xf numFmtId="0" fontId="35" fillId="7" borderId="76" xfId="0" applyFont="1" applyFill="1" applyBorder="1" applyAlignment="1">
      <alignment horizontal="center" vertical="center" wrapText="1"/>
    </xf>
    <xf numFmtId="0" fontId="35" fillId="7" borderId="28" xfId="0" applyFont="1" applyFill="1" applyBorder="1" applyAlignment="1">
      <alignment horizontal="center" vertical="center" wrapText="1"/>
    </xf>
    <xf numFmtId="0" fontId="9" fillId="4" borderId="34" xfId="1" applyFill="1" applyBorder="1" applyAlignment="1">
      <alignment horizontal="center" vertical="center" wrapText="1"/>
    </xf>
    <xf numFmtId="0" fontId="9" fillId="4" borderId="7" xfId="1" applyFill="1" applyBorder="1" applyAlignment="1">
      <alignment horizontal="center" vertical="center" wrapText="1"/>
    </xf>
    <xf numFmtId="0" fontId="9" fillId="4" borderId="73" xfId="1" applyFill="1" applyBorder="1" applyAlignment="1">
      <alignment horizontal="center" vertical="center" wrapText="1"/>
    </xf>
    <xf numFmtId="0" fontId="9" fillId="12" borderId="8" xfId="1" applyFill="1" applyBorder="1" applyAlignment="1">
      <alignment horizontal="center" vertical="center" wrapText="1"/>
    </xf>
    <xf numFmtId="0" fontId="9" fillId="12" borderId="60" xfId="1" applyFill="1" applyBorder="1" applyAlignment="1">
      <alignment horizontal="center" vertical="center" wrapText="1"/>
    </xf>
    <xf numFmtId="0" fontId="9" fillId="12" borderId="42" xfId="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60"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2" fillId="6" borderId="42" xfId="0" applyFont="1" applyFill="1" applyBorder="1" applyAlignment="1">
      <alignment horizontal="center" vertical="center" wrapText="1"/>
    </xf>
    <xf numFmtId="9" fontId="19" fillId="4" borderId="8" xfId="0" applyNumberFormat="1" applyFont="1" applyFill="1" applyBorder="1" applyAlignment="1">
      <alignment horizontal="center" vertical="center" wrapText="1"/>
    </xf>
    <xf numFmtId="9" fontId="19" fillId="4" borderId="60" xfId="0" applyNumberFormat="1" applyFont="1" applyFill="1" applyBorder="1" applyAlignment="1">
      <alignment horizontal="center" vertical="center" wrapText="1"/>
    </xf>
    <xf numFmtId="9" fontId="19" fillId="4" borderId="42" xfId="0" applyNumberFormat="1" applyFont="1" applyFill="1" applyBorder="1" applyAlignment="1">
      <alignment horizontal="center" vertical="center" wrapText="1"/>
    </xf>
    <xf numFmtId="0" fontId="9" fillId="3" borderId="32" xfId="1" applyFill="1" applyBorder="1" applyAlignment="1">
      <alignment horizontal="center" vertical="center" wrapText="1"/>
    </xf>
    <xf numFmtId="0" fontId="9" fillId="3" borderId="35" xfId="1" applyFill="1" applyBorder="1" applyAlignment="1">
      <alignment horizontal="center" vertical="center" wrapText="1"/>
    </xf>
    <xf numFmtId="0" fontId="0" fillId="14" borderId="74" xfId="0" applyFont="1" applyFill="1" applyBorder="1" applyAlignment="1">
      <alignment horizontal="center" vertical="center"/>
    </xf>
    <xf numFmtId="0" fontId="9" fillId="4" borderId="77" xfId="1" applyFill="1" applyBorder="1" applyAlignment="1">
      <alignment horizontal="center" vertical="center" wrapText="1"/>
    </xf>
    <xf numFmtId="0" fontId="9" fillId="4" borderId="78" xfId="1" applyFill="1" applyBorder="1" applyAlignment="1">
      <alignment horizontal="center" vertical="center" wrapText="1"/>
    </xf>
    <xf numFmtId="0" fontId="9" fillId="4" borderId="47" xfId="1" applyFill="1" applyBorder="1" applyAlignment="1">
      <alignment horizontal="center" vertical="center" wrapText="1"/>
    </xf>
    <xf numFmtId="0" fontId="3" fillId="0" borderId="28" xfId="0" applyFont="1" applyFill="1" applyBorder="1" applyAlignment="1">
      <alignment horizontal="center" vertical="center" wrapText="1"/>
    </xf>
    <xf numFmtId="0" fontId="0" fillId="19" borderId="74" xfId="0" applyFont="1" applyFill="1" applyBorder="1" applyAlignment="1">
      <alignment horizontal="center" vertical="center"/>
    </xf>
    <xf numFmtId="0" fontId="0" fillId="13" borderId="74" xfId="0" applyFont="1" applyFill="1" applyBorder="1" applyAlignment="1">
      <alignment horizontal="center" vertical="center"/>
    </xf>
    <xf numFmtId="0" fontId="51" fillId="21" borderId="71" xfId="0" applyFont="1" applyFill="1" applyBorder="1" applyAlignment="1">
      <alignment horizontal="center" vertical="center" wrapText="1"/>
    </xf>
    <xf numFmtId="0" fontId="51" fillId="21" borderId="27" xfId="0" applyFont="1" applyFill="1" applyBorder="1" applyAlignment="1">
      <alignment horizontal="center" vertical="center" wrapText="1"/>
    </xf>
    <xf numFmtId="0" fontId="51" fillId="21" borderId="72" xfId="0" applyFont="1" applyFill="1" applyBorder="1" applyAlignment="1">
      <alignment horizontal="center" vertical="center" wrapText="1"/>
    </xf>
    <xf numFmtId="0" fontId="51" fillId="21" borderId="28" xfId="0" applyFont="1" applyFill="1" applyBorder="1" applyAlignment="1">
      <alignment horizontal="center" vertical="center" wrapText="1"/>
    </xf>
    <xf numFmtId="0" fontId="51" fillId="21" borderId="34" xfId="0" applyFont="1" applyFill="1" applyBorder="1" applyAlignment="1">
      <alignment horizontal="center" vertical="center" wrapText="1"/>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buscarProceso.cpe?trx=50007" TargetMode="External"/><Relationship Id="rId3" Type="http://schemas.openxmlformats.org/officeDocument/2006/relationships/hyperlink" Target="mailto:municipio@orellana.gob.ec" TargetMode="External"/><Relationship Id="rId7" Type="http://schemas.openxmlformats.org/officeDocument/2006/relationships/hyperlink" Target="http://www.contraloria.gob.ec/WFDescarga.aspx?id=55464&amp;tipo=inf" TargetMode="External"/><Relationship Id="rId2" Type="http://schemas.openxmlformats.org/officeDocument/2006/relationships/hyperlink" Target="mailto:municipio@orellana.gob.ec" TargetMode="External"/><Relationship Id="rId1" Type="http://schemas.openxmlformats.org/officeDocument/2006/relationships/hyperlink" Target="http://www.orellana.gob.ec/" TargetMode="External"/><Relationship Id="rId6" Type="http://schemas.openxmlformats.org/officeDocument/2006/relationships/hyperlink" Target="http://www.contraloria.gob.ec/WFDescarga.aspx?id=55464&amp;tipo=inf" TargetMode="External"/><Relationship Id="rId5" Type="http://schemas.openxmlformats.org/officeDocument/2006/relationships/hyperlink" Target="mailto:galo_farinango@yahoo.com" TargetMode="External"/><Relationship Id="rId4" Type="http://schemas.openxmlformats.org/officeDocument/2006/relationships/hyperlink" Target="mailto:galo_farinango@yahoo.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www.orellana.gob.ec/docs/Rendici&#243;n_de_Cuentas/respaldo/1%20Presupuestos%20Grupos%20de%20Atencion%20Prioritaria.pdf" TargetMode="External"/><Relationship Id="rId21" Type="http://schemas.openxmlformats.org/officeDocument/2006/relationships/hyperlink" Target="http://www.contraloria.gob.ec/WFDescarga.aspx?id=55464&amp;tipo=inf" TargetMode="External"/><Relationship Id="rId34" Type="http://schemas.openxmlformats.org/officeDocument/2006/relationships/hyperlink" Target="http://www.orellana.gob.ec/docs/Rendici&#243;n_de_Cuentas/respaldo/4Auditoria%20DNA5-0040-2018%20y%20Recomendaciones.pdf" TargetMode="External"/><Relationship Id="rId42" Type="http://schemas.openxmlformats.org/officeDocument/2006/relationships/hyperlink" Target="http://www.orellana.gob.ec/es/transparencia/rendicion-de-cuentas" TargetMode="External"/><Relationship Id="rId47" Type="http://schemas.openxmlformats.org/officeDocument/2006/relationships/hyperlink" Target="https://drive.google.com/file/d/1T1M3QTbvr09Hcw64IWi5OUq8G-SMjd2J/view?usp=sharing" TargetMode="External"/><Relationship Id="rId50" Type="http://schemas.openxmlformats.org/officeDocument/2006/relationships/hyperlink" Target="https://drive.google.com/file/d/1sDP4nd767aRpWPQfXsQQ-my8W04fNW_f/view?usp=sharing" TargetMode="External"/><Relationship Id="rId55" Type="http://schemas.openxmlformats.org/officeDocument/2006/relationships/hyperlink" Target="https://drive.google.com/file/d/1fxhPU3eIwCsfzeMI37_kSiup7EIeoF1z/view?usp=sharing" TargetMode="External"/><Relationship Id="rId63" Type="http://schemas.openxmlformats.org/officeDocument/2006/relationships/hyperlink" Target="https://drive.google.com/file/d/1tAWXMHeVyzojqzpYhNzeSRncLywa9MMH/view?usp=sharing" TargetMode="External"/><Relationship Id="rId68" Type="http://schemas.openxmlformats.org/officeDocument/2006/relationships/hyperlink" Target="https://drive.google.com/file/d/1IaVbq4PEYaMqoaWTvCJUcIRAGG4wrivI/view?usp=sharing" TargetMode="External"/><Relationship Id="rId76" Type="http://schemas.openxmlformats.org/officeDocument/2006/relationships/hyperlink" Target="https://drive.google.com/file/d/13trz771iE6EFgdMcZAvt03uG8F_VCHZw/view?usp=sharing" TargetMode="External"/><Relationship Id="rId84" Type="http://schemas.openxmlformats.org/officeDocument/2006/relationships/hyperlink" Target="https://drive.google.com/file/d/1RMg2l4OlEL8Flx-4EevtE8X8tiPkzVqL/view?usp=sharing" TargetMode="External"/><Relationship Id="rId89" Type="http://schemas.openxmlformats.org/officeDocument/2006/relationships/hyperlink" Target="https://drive.google.com/file/d/1S1xKulsPBz7oJ0z86m_WKDd9jH8cKxfM/view?usp=sharing" TargetMode="External"/><Relationship Id="rId97" Type="http://schemas.openxmlformats.org/officeDocument/2006/relationships/comments" Target="../comments1.xml"/><Relationship Id="rId7" Type="http://schemas.openxmlformats.org/officeDocument/2006/relationships/hyperlink" Target="http://www.orellana.gob.ec/docs/Rendici%C3%B3n_de_Cuentas/R-C-2018/CONVENIO-MEDIOS-PUBLICOS.pdf" TargetMode="External"/><Relationship Id="rId71" Type="http://schemas.openxmlformats.org/officeDocument/2006/relationships/hyperlink" Target="https://drive.google.com/file/d/1FDa_DuIuspnAWSsPF1qnm50q40piDzu1/view?usp=sharing" TargetMode="External"/><Relationship Id="rId92" Type="http://schemas.openxmlformats.org/officeDocument/2006/relationships/hyperlink" Target="https://drive.google.com/file/d/1J0gL--Ps7nlZ8Fmrva5KVEUC5aP8uMxJ/view?usp=sharing" TargetMode="External"/><Relationship Id="rId2" Type="http://schemas.openxmlformats.org/officeDocument/2006/relationships/hyperlink" Target="mailto:municipio@orellana.gob.ec" TargetMode="External"/><Relationship Id="rId16" Type="http://schemas.openxmlformats.org/officeDocument/2006/relationships/hyperlink" Target="http://www.orellana.gob.ec/" TargetMode="External"/><Relationship Id="rId29" Type="http://schemas.openxmlformats.org/officeDocument/2006/relationships/hyperlink" Target="http://www.orellana.gob.ec/docs/Rendici&#243;n_de_Cuentas/respaldo/Donacion%204.PDF" TargetMode="External"/><Relationship Id="rId11" Type="http://schemas.openxmlformats.org/officeDocument/2006/relationships/hyperlink" Target="http://www.orellana.gob.ec/docs/Rendici&#243;n_de_Cuentas/respaldo/Fases%20presupuesto%20participativo.pdf" TargetMode="External"/><Relationship Id="rId24" Type="http://schemas.openxmlformats.org/officeDocument/2006/relationships/hyperlink" Target="http://www.orellana.gob.ec/docs/Rendici&#243;n_de_Cuentas/respaldo/1%20Presupuesto%20Gastos%202018.pdf" TargetMode="External"/><Relationship Id="rId32" Type="http://schemas.openxmlformats.org/officeDocument/2006/relationships/hyperlink" Target="http://www.orellana.gob.ec/docs/Rendici&#243;n_de_Cuentas/respaldo/Expropiacion%207.PDF" TargetMode="External"/><Relationship Id="rId37" Type="http://schemas.openxmlformats.org/officeDocument/2006/relationships/hyperlink" Target="http://www.orellana.gob.ec/es/transparencia/rendicion-de-cuentas.html" TargetMode="External"/><Relationship Id="rId40" Type="http://schemas.openxmlformats.org/officeDocument/2006/relationships/hyperlink" Target="http://www.orellana.gob.ec/docs/Rendici%C3%B3n_de_Cuentas/R-C-2018/fase1/2.%20Acta%20Asamblea%20Cantonal%2031-01-2019_compressed.pdf" TargetMode="External"/><Relationship Id="rId45" Type="http://schemas.openxmlformats.org/officeDocument/2006/relationships/hyperlink" Target="https://drive.google.com/file/d/1Dlu-xKxrd2KUOoQ7P_BxZHb71h9rbZ2Y/view?usp=sharing" TargetMode="External"/><Relationship Id="rId53" Type="http://schemas.openxmlformats.org/officeDocument/2006/relationships/hyperlink" Target="https://drive.google.com/file/d/1Fa5XVTGD6XdXSluVhSj1OfyppOJssPZQ/view" TargetMode="External"/><Relationship Id="rId58" Type="http://schemas.openxmlformats.org/officeDocument/2006/relationships/hyperlink" Target="https://drive.google.com/file/d/1TiSB02ysx2VfxTGLjGfN9uOFCu3yhwhv/view?usp=sharing" TargetMode="External"/><Relationship Id="rId66" Type="http://schemas.openxmlformats.org/officeDocument/2006/relationships/hyperlink" Target="https://drive.google.com/file/d/1C0z6IBXA0FPETnS08uwwftsIXAcE_MIK/view?usp=sharing" TargetMode="External"/><Relationship Id="rId74" Type="http://schemas.openxmlformats.org/officeDocument/2006/relationships/hyperlink" Target="https://drive.google.com/file/d/12I378Ikcxf0vjNkuq-UGFbD3ZrBxhl_G/view?usp=sharing" TargetMode="External"/><Relationship Id="rId79" Type="http://schemas.openxmlformats.org/officeDocument/2006/relationships/hyperlink" Target="https://drive.google.com/file/d/1u41hiZ1NtjbZYCv1EWXIoEHwjAXIfQLf/view?usp=sharing" TargetMode="External"/><Relationship Id="rId87" Type="http://schemas.openxmlformats.org/officeDocument/2006/relationships/hyperlink" Target="https://drive.google.com/file/d/1q7TaYQXCiazwxVOdi83q9rPrpo5LIfOW/view?usp=sharing" TargetMode="External"/><Relationship Id="rId5" Type="http://schemas.openxmlformats.org/officeDocument/2006/relationships/hyperlink" Target="mailto:galo_farinango@yahoo.com" TargetMode="External"/><Relationship Id="rId61" Type="http://schemas.openxmlformats.org/officeDocument/2006/relationships/hyperlink" Target="https://drive.google.com/file/d/1LhT8GZI6zkH_WY3UqNsLE9K7mtK4PgGA/view?usp=sharing" TargetMode="External"/><Relationship Id="rId82" Type="http://schemas.openxmlformats.org/officeDocument/2006/relationships/hyperlink" Target="https://drive.google.com/file/d/1hAVvch9CslOsM3Hr73ti49BdRfy5vtzZ/view?usp=sharing" TargetMode="External"/><Relationship Id="rId90" Type="http://schemas.openxmlformats.org/officeDocument/2006/relationships/hyperlink" Target="https://drive.google.com/file/d/1nBM6hxZArZl-vD0GMUlVbm-OGymPFz09/view?usp=sharing" TargetMode="External"/><Relationship Id="rId95" Type="http://schemas.openxmlformats.org/officeDocument/2006/relationships/printerSettings" Target="../printerSettings/printerSettings3.bin"/><Relationship Id="rId19" Type="http://schemas.openxmlformats.org/officeDocument/2006/relationships/hyperlink" Target="http://www.orellana.gob.ec/docs/Rendici&#243;n_de_Cuentas/respaldo/2Auditoria%20DR8-DPO-0010-2018%20y%20Recomendaciones.pdf" TargetMode="External"/><Relationship Id="rId14" Type="http://schemas.openxmlformats.org/officeDocument/2006/relationships/hyperlink" Target="http://www.orellana.gob.ec/docs/LOTAIP/2018/DICIEMBRE-2018/Literal_m.pdf" TargetMode="External"/><Relationship Id="rId22" Type="http://schemas.openxmlformats.org/officeDocument/2006/relationships/hyperlink" Target="http://www.orellana.gob.ec/" TargetMode="External"/><Relationship Id="rId27" Type="http://schemas.openxmlformats.org/officeDocument/2006/relationships/hyperlink" Target="http://www.orellana.gob.ec/docs/Rendici&#243;n_de_Cuentas/respaldo/Donacion%202.PDF" TargetMode="External"/><Relationship Id="rId30" Type="http://schemas.openxmlformats.org/officeDocument/2006/relationships/hyperlink" Target="http://www.orellana.gob.ec/docs/Rendici&#243;n_de_Cuentas/respaldo/Donacion%205.PDF" TargetMode="External"/><Relationship Id="rId35" Type="http://schemas.openxmlformats.org/officeDocument/2006/relationships/hyperlink" Target="http://www.orellana.gob.ec/docs/Rendici&#243;n_de_Cuentas/respaldo/3%20Concejo%20Planificaci&#243;n%20Cantonal.pdf" TargetMode="External"/><Relationship Id="rId43" Type="http://schemas.openxmlformats.org/officeDocument/2006/relationships/hyperlink" Target="http://www.orellana.gob.ec/docs/Rendici%C3%B3n_de_Cuentas/R-C-2018/FASE%202/5.%20RESOLUCI%C3%93N%20ADM.%20N%C2%BA%20110-AGADMFO-2019.PDF" TargetMode="External"/><Relationship Id="rId48" Type="http://schemas.openxmlformats.org/officeDocument/2006/relationships/hyperlink" Target="https://drive.google.com/file/d/1l5AcRNcG877_o9WeY6_maZQlEYYLCFQ0/view?usp=sharing" TargetMode="External"/><Relationship Id="rId56" Type="http://schemas.openxmlformats.org/officeDocument/2006/relationships/hyperlink" Target="https://drive.google.com/file/d/1etJKy4S2Tri4yPo6E5fmo8QycWk54REH/view?usp=sharing" TargetMode="External"/><Relationship Id="rId64" Type="http://schemas.openxmlformats.org/officeDocument/2006/relationships/hyperlink" Target="https://drive.google.com/file/d/1j9fAiWt8J2KgulxEfD2U47eQNGTh7AnI/view?usp=sharing" TargetMode="External"/><Relationship Id="rId69" Type="http://schemas.openxmlformats.org/officeDocument/2006/relationships/hyperlink" Target="https://drive.google.com/file/d/1mNzGtTA3CWNEOqpTzHQtE0KB5hRibtE6/view?usp=sharing" TargetMode="External"/><Relationship Id="rId77" Type="http://schemas.openxmlformats.org/officeDocument/2006/relationships/hyperlink" Target="https://drive.google.com/file/d/15-YuDjbTFT0iagChU7JH9sAGMyXcDf0v/view?usp=sharing" TargetMode="External"/><Relationship Id="rId8" Type="http://schemas.openxmlformats.org/officeDocument/2006/relationships/hyperlink" Target="http://www.orellana.gob.ec/docs/Rendici%C3%B3n_de_Cuentas/R-C-2018/CONVENIO-MEDIOS-PUBLICOS.pdf" TargetMode="External"/><Relationship Id="rId51" Type="http://schemas.openxmlformats.org/officeDocument/2006/relationships/hyperlink" Target="https://drive.google.com/file/d/1yXd0Do6lm9nSni7wdzsw2YWfkSfzpHwS/view?usp=sharing" TargetMode="External"/><Relationship Id="rId72" Type="http://schemas.openxmlformats.org/officeDocument/2006/relationships/hyperlink" Target="https://drive.google.com/file/d/1pmAPZ-5vELjYu26jqQY6Duud532mSwLU/view?usp=sharing" TargetMode="External"/><Relationship Id="rId80" Type="http://schemas.openxmlformats.org/officeDocument/2006/relationships/hyperlink" Target="https://drive.google.com/file/d/1q0mdRWBHoFJwwRdW1cIlboBmburtuyFK/view?usp=sharing" TargetMode="External"/><Relationship Id="rId85" Type="http://schemas.openxmlformats.org/officeDocument/2006/relationships/hyperlink" Target="https://drive.google.com/file/d/1Yn6jQMuw-kJt0w6AttnRvRscLE4Ik6MH/view?usp=sharing" TargetMode="External"/><Relationship Id="rId93" Type="http://schemas.openxmlformats.org/officeDocument/2006/relationships/hyperlink" Target="https://drive.google.com/file/d/1pKPxYWso87bpqQX0sYWJ6IaL3a_HUt6o/view?usp=sharing" TargetMode="External"/><Relationship Id="rId3" Type="http://schemas.openxmlformats.org/officeDocument/2006/relationships/hyperlink" Target="mailto:municipio@orellana.gob.ec" TargetMode="External"/><Relationship Id="rId12" Type="http://schemas.openxmlformats.org/officeDocument/2006/relationships/hyperlink" Target="http://www.orellana.gob.ec/docs/Rendici&#243;n_de_Cuentas/respaldo/Ordenanza%20Presupuestaria%202018.pdf" TargetMode="External"/><Relationship Id="rId17" Type="http://schemas.openxmlformats.org/officeDocument/2006/relationships/hyperlink" Target="http://www.orellana.gob.ec/docs/Rendici&#243;n_de_Cuentas/respaldo/Donacion%201.PDF" TargetMode="External"/><Relationship Id="rId25" Type="http://schemas.openxmlformats.org/officeDocument/2006/relationships/hyperlink" Target="http://orellana.gob.ec/docs/Ordenanzas/ORDENANZA%20N%C2%B0%20023-2011-PARTICIPACION%20CIUDADANA.PDF" TargetMode="External"/><Relationship Id="rId33" Type="http://schemas.openxmlformats.org/officeDocument/2006/relationships/hyperlink" Target="http://www.orellana.gob.ec/docs/Rendici&#243;n_de_Cuentas/respaldo/3Auditoria%20DR8-DPO-GADMFO-AI-0014-2018%20y%20Recomendaciones.pdf" TargetMode="External"/><Relationship Id="rId38" Type="http://schemas.openxmlformats.org/officeDocument/2006/relationships/hyperlink" Target="http://www.orellana.gob.ec/es/transparencia/rendicion-de-cuentas.html" TargetMode="External"/><Relationship Id="rId46" Type="http://schemas.openxmlformats.org/officeDocument/2006/relationships/hyperlink" Target="https://drive.google.com/file/d/1hf-wTPb9R0gXb9A8gsgXl_kK_2651Eds/view?usp=sharing" TargetMode="External"/><Relationship Id="rId59" Type="http://schemas.openxmlformats.org/officeDocument/2006/relationships/hyperlink" Target="https://drive.google.com/file/d/1HM4I4iYq63K7bhOwlsox35Lw66Jjr1BO/view?usp=sharing" TargetMode="External"/><Relationship Id="rId67" Type="http://schemas.openxmlformats.org/officeDocument/2006/relationships/hyperlink" Target="https://drive.google.com/file/d/1CzUBvHJLVGim3pfdkFSJ_8zfa8LUyPQR/view?usp=sharing" TargetMode="External"/><Relationship Id="rId20" Type="http://schemas.openxmlformats.org/officeDocument/2006/relationships/hyperlink" Target="http://www.orellana.gob.ec/docs/Rendici&#243;n_de_Cuentas/respaldo/1Auditoria%20DR8-DPO-GADMFO-AI-0009-2018%20y%20Recomendaciones.pdf" TargetMode="External"/><Relationship Id="rId41" Type="http://schemas.openxmlformats.org/officeDocument/2006/relationships/hyperlink" Target="https://drive.google.com/file/d/1rv3AEZp29O7_qN0zz-kXi7hntpiA44a4/view" TargetMode="External"/><Relationship Id="rId54" Type="http://schemas.openxmlformats.org/officeDocument/2006/relationships/hyperlink" Target="https://drive.google.com/file/d/1V1Nv30kdcfyQvr_rtsNfGibZtwYdIZKI/view?usp=sharing" TargetMode="External"/><Relationship Id="rId62" Type="http://schemas.openxmlformats.org/officeDocument/2006/relationships/hyperlink" Target="https://drive.google.com/file/d/16_nFwAKKqvNfsO6gbgbyAzF6sjAzKr5r/view?usp=sharing" TargetMode="External"/><Relationship Id="rId70" Type="http://schemas.openxmlformats.org/officeDocument/2006/relationships/hyperlink" Target="https://drive.google.com/file/d/1elo8kpsN2ukz0Q99rOGkvHSZNwiAGfsY/view?usp=sharing" TargetMode="External"/><Relationship Id="rId75" Type="http://schemas.openxmlformats.org/officeDocument/2006/relationships/hyperlink" Target="file:///C:\AppData\Downloads\Medios%20de%20verificacion%20Plan%20de%20Sugerencias%20RC%202017.GADMFO\Gesti&#243;n%20de%20Agua%20Potable%20y%20Alcantarillado\INFORME%20No.%2004-GADMFO-GAPA-JPB-2019.PDF" TargetMode="External"/><Relationship Id="rId83" Type="http://schemas.openxmlformats.org/officeDocument/2006/relationships/hyperlink" Target="https://drive.google.com/file/d/1hfPedJhb5wt-xV8mLeNfNHghCWoBpGQI/view?usp=sharing" TargetMode="External"/><Relationship Id="rId88" Type="http://schemas.openxmlformats.org/officeDocument/2006/relationships/hyperlink" Target="https://drive.google.com/file/d/1q7TaYQXCiazwxVOdi83q9rPrpo5LIfOW/view?usp=sharing" TargetMode="External"/><Relationship Id="rId91" Type="http://schemas.openxmlformats.org/officeDocument/2006/relationships/hyperlink" Target="https://drive.google.com/file/d/1FZd3en_7z8w_9vAp8-JBO_DRdTxMuLju/view?usp=sharing" TargetMode="External"/><Relationship Id="rId96" Type="http://schemas.openxmlformats.org/officeDocument/2006/relationships/vmlDrawing" Target="../drawings/vmlDrawing1.vml"/><Relationship Id="rId1" Type="http://schemas.openxmlformats.org/officeDocument/2006/relationships/hyperlink" Target="http://www.orellana.gob.ec/" TargetMode="External"/><Relationship Id="rId6" Type="http://schemas.openxmlformats.org/officeDocument/2006/relationships/hyperlink" Target="https://www.compraspublicas.gob.ec/ProcesoContratacion/compras/PC/buscarProceso.cpe?trx=50007" TargetMode="External"/><Relationship Id="rId15" Type="http://schemas.openxmlformats.org/officeDocument/2006/relationships/hyperlink" Target="http://www.orellana.gob.ec/index.php/es/transparencia/lotaip-2018" TargetMode="External"/><Relationship Id="rId23" Type="http://schemas.openxmlformats.org/officeDocument/2006/relationships/hyperlink" Target="http://www.orellana.gob.ec/docs/Rendici&#243;n_de_Cuentas/respaldo/1%20Presupuesto%20Gastos%202018.pdf" TargetMode="External"/><Relationship Id="rId28" Type="http://schemas.openxmlformats.org/officeDocument/2006/relationships/hyperlink" Target="http://www.orellana.gob.ec/docs/Rendici&#243;n_de_Cuentas/respaldo/Donacion%203.PDF" TargetMode="External"/><Relationship Id="rId36" Type="http://schemas.openxmlformats.org/officeDocument/2006/relationships/hyperlink" Target="http://www.orellana.gob.ec/docs/Rendici&#243;n_de_Cuentas/respaldo/4silla%20vacia.PDF" TargetMode="External"/><Relationship Id="rId49" Type="http://schemas.openxmlformats.org/officeDocument/2006/relationships/hyperlink" Target="https://drive.google.com/file/d/1Bf-YxwcLwI6K9G7n2Sn0XgetgSGHNsx_/view?usp=sharing" TargetMode="External"/><Relationship Id="rId57" Type="http://schemas.openxmlformats.org/officeDocument/2006/relationships/hyperlink" Target="https://drive.google.com/file/d/14yBHm1RJ4PLVmM92eQkCSy8lcRPfXRF2/view?usp=sharing" TargetMode="External"/><Relationship Id="rId10" Type="http://schemas.openxmlformats.org/officeDocument/2006/relationships/hyperlink" Target="http://www.orellana.gob.ec/" TargetMode="External"/><Relationship Id="rId31" Type="http://schemas.openxmlformats.org/officeDocument/2006/relationships/hyperlink" Target="http://www.orellana.gob.ec/docs/Rendici&#243;n_de_Cuentas/respaldo/Donacion%206.PDF" TargetMode="External"/><Relationship Id="rId44" Type="http://schemas.openxmlformats.org/officeDocument/2006/relationships/hyperlink" Target="https://drive.google.com/file/d/1YiWemrJTTDwxaJLMGex_SxG6khVVTLn6/view" TargetMode="External"/><Relationship Id="rId52" Type="http://schemas.openxmlformats.org/officeDocument/2006/relationships/hyperlink" Target="https://drive.google.com/file/d/116R0dW6_8J1l3nRwZF686K6njKJAhmzH/view" TargetMode="External"/><Relationship Id="rId60" Type="http://schemas.openxmlformats.org/officeDocument/2006/relationships/hyperlink" Target="https://drive.google.com/file/d/1Z99ITRnAsrUa5aEt7hnLUrw29gGhchzX/view?usp=sharing" TargetMode="External"/><Relationship Id="rId65" Type="http://schemas.openxmlformats.org/officeDocument/2006/relationships/hyperlink" Target="https://drive.google.com/file/d/11jQbuM0GrT9VWTnQJiS9q79_K_eCp5Z2/view?usp=sharing" TargetMode="External"/><Relationship Id="rId73" Type="http://schemas.openxmlformats.org/officeDocument/2006/relationships/hyperlink" Target="https://drive.google.com/file/d/1n8Kv0F_loTXy_mf6jvIF9v5hLhI16cAU/view?usp=sharing" TargetMode="External"/><Relationship Id="rId78" Type="http://schemas.openxmlformats.org/officeDocument/2006/relationships/hyperlink" Target="https://drive.google.com/file/d/1tQLptT-XyxxrK0IHBYki6L2twXOoJ-Jk/view?usp=sharing" TargetMode="External"/><Relationship Id="rId81" Type="http://schemas.openxmlformats.org/officeDocument/2006/relationships/hyperlink" Target="https://drive.google.com/file/d/1sTMY5wZq47ytr7817pzqkYOYg8tmvnhr/view?usp=sharing" TargetMode="External"/><Relationship Id="rId86" Type="http://schemas.openxmlformats.org/officeDocument/2006/relationships/hyperlink" Target="https://drive.google.com/file/d/1q7TaYQXCiazwxVOdi83q9rPrpo5LIfOW/view?usp=sharing" TargetMode="External"/><Relationship Id="rId94" Type="http://schemas.openxmlformats.org/officeDocument/2006/relationships/hyperlink" Target="https://drive.google.com/file/d/1Zqh7K3cbatXol9ZApuyb6zutECZPK6g2/view?usp=sharing" TargetMode="External"/><Relationship Id="rId4" Type="http://schemas.openxmlformats.org/officeDocument/2006/relationships/hyperlink" Target="mailto:galo_farinango@yahoo.com" TargetMode="External"/><Relationship Id="rId9" Type="http://schemas.openxmlformats.org/officeDocument/2006/relationships/hyperlink" Target="http://www.orellana.gob.ec/docs/Rendici&#243;n_de_Cuentas/R-C-2018/PROCESO-IC-GADMFO-002-2018-PUBLICIDAD.pdf" TargetMode="External"/><Relationship Id="rId13" Type="http://schemas.openxmlformats.org/officeDocument/2006/relationships/hyperlink" Target="http://www.orellana.gob.ec/" TargetMode="External"/><Relationship Id="rId18" Type="http://schemas.openxmlformats.org/officeDocument/2006/relationships/hyperlink" Target="http://www.orellana.gob.ec/" TargetMode="External"/><Relationship Id="rId39" Type="http://schemas.openxmlformats.org/officeDocument/2006/relationships/hyperlink" Target="http://www.orellana.gob.ec/docs/Rendici%C3%B3n_de_Cuentas/R-C-2018/fase1/2.%20Acta%20Asamblea%20Cantonal%2031-01-2019_compressed.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orellana.gob.ec/docs/Rendici%C3%B3n_de_Cuentas/R-C-2018/CONVENIO-MEDIOS-PUBLICOS.pdf" TargetMode="External"/><Relationship Id="rId13" Type="http://schemas.openxmlformats.org/officeDocument/2006/relationships/hyperlink" Target="http://www.orellana.gob.ec/" TargetMode="External"/><Relationship Id="rId18" Type="http://schemas.openxmlformats.org/officeDocument/2006/relationships/hyperlink" Target="http://www.orellana.gob.ec/" TargetMode="External"/><Relationship Id="rId26" Type="http://schemas.openxmlformats.org/officeDocument/2006/relationships/hyperlink" Target="http://orellana.gob.ec/docs/Ordenanzas/ORDENANZA%20N%C2%B0%20023-2011-PARTICIPACION%20CIUDADANA.PDF" TargetMode="External"/><Relationship Id="rId3" Type="http://schemas.openxmlformats.org/officeDocument/2006/relationships/hyperlink" Target="mailto:municipio@orellana.gob.ec" TargetMode="External"/><Relationship Id="rId21" Type="http://schemas.openxmlformats.org/officeDocument/2006/relationships/hyperlink" Target="http://www.orellana.gob.ec/docs/Rendici&#243;n_de_Cuentas/respaldo/1Auditoria%20DR8-DPO-GADMFO-AI-0009-2018%20y%20Recomendaciones.pdf" TargetMode="External"/><Relationship Id="rId34" Type="http://schemas.openxmlformats.org/officeDocument/2006/relationships/hyperlink" Target="http://www.orellana.gob.ec/docs/Rendici&#243;n_de_Cuentas/respaldo/Expropiacion%207.PDF" TargetMode="External"/><Relationship Id="rId7" Type="http://schemas.openxmlformats.org/officeDocument/2006/relationships/hyperlink" Target="http://www.orellana.gob.ec/docs/Rendici%C3%B3n_de_Cuentas/R-C-2018/CONVENIO-MEDIOS-PUBLICOS.pdf" TargetMode="External"/><Relationship Id="rId12" Type="http://schemas.openxmlformats.org/officeDocument/2006/relationships/hyperlink" Target="http://www.orellana.gob.ec/docs/Rendici&#243;n_de_Cuentas/respaldo/Ordenanza%20Presupuestaria%202018.pdf" TargetMode="External"/><Relationship Id="rId17" Type="http://schemas.openxmlformats.org/officeDocument/2006/relationships/hyperlink" Target="http://www.orellana.gob.ec/docs/Rendici&#243;n_de_Cuentas/respaldo/Donacion%201.PDF" TargetMode="External"/><Relationship Id="rId25" Type="http://schemas.openxmlformats.org/officeDocument/2006/relationships/hyperlink" Target="http://www.orellana.gob.ec/docs/Rendici&#243;n_de_Cuentas/respaldo/1%20Presupuesto%20Gastos%202018.pdf" TargetMode="External"/><Relationship Id="rId33" Type="http://schemas.openxmlformats.org/officeDocument/2006/relationships/hyperlink" Target="http://www.orellana.gob.ec/docs/Rendici&#243;n_de_Cuentas/respaldo/Donacion%206.PDF" TargetMode="External"/><Relationship Id="rId2" Type="http://schemas.openxmlformats.org/officeDocument/2006/relationships/hyperlink" Target="mailto:municipio@orellana.gob.ec" TargetMode="External"/><Relationship Id="rId16" Type="http://schemas.openxmlformats.org/officeDocument/2006/relationships/hyperlink" Target="http://www.orellana.gob.ec/" TargetMode="External"/><Relationship Id="rId20" Type="http://schemas.openxmlformats.org/officeDocument/2006/relationships/hyperlink" Target="http://www.orellana.gob.ec/docs/Rendici&#243;n_de_Cuentas/respaldo/2Auditoria%20DR8-DPO-0010-2018%20y%20Recomendaciones.pdf" TargetMode="External"/><Relationship Id="rId29" Type="http://schemas.openxmlformats.org/officeDocument/2006/relationships/hyperlink" Target="http://www.orellana.gob.ec/docs/Rendici&#243;n_de_Cuentas/respaldo/Donacion%202.PDF" TargetMode="External"/><Relationship Id="rId1" Type="http://schemas.openxmlformats.org/officeDocument/2006/relationships/hyperlink" Target="http://www.orellana.gob.ec/" TargetMode="External"/><Relationship Id="rId6" Type="http://schemas.openxmlformats.org/officeDocument/2006/relationships/hyperlink" Target="https://www.compraspublicas.gob.ec/ProcesoContratacion/compras/PC/buscarProceso.cpe?trx=50007" TargetMode="External"/><Relationship Id="rId11" Type="http://schemas.openxmlformats.org/officeDocument/2006/relationships/hyperlink" Target="http://www.orellana.gob.ec/docs/Rendici&#243;n_de_Cuentas/respaldo/Fases%20presupuesto%20participativo.pdf" TargetMode="External"/><Relationship Id="rId24" Type="http://schemas.openxmlformats.org/officeDocument/2006/relationships/hyperlink" Target="http://www.orellana.gob.ec/docs/Rendici&#243;n_de_Cuentas/respaldo/1%20Presupuesto%20Gastos%202018.pdf" TargetMode="External"/><Relationship Id="rId32" Type="http://schemas.openxmlformats.org/officeDocument/2006/relationships/hyperlink" Target="http://www.orellana.gob.ec/docs/Rendici&#243;n_de_Cuentas/respaldo/Donacion%205.PDF" TargetMode="External"/><Relationship Id="rId37" Type="http://schemas.openxmlformats.org/officeDocument/2006/relationships/printerSettings" Target="../printerSettings/printerSettings6.bin"/><Relationship Id="rId5" Type="http://schemas.openxmlformats.org/officeDocument/2006/relationships/hyperlink" Target="mailto:galo_farinango@yahoo.com" TargetMode="External"/><Relationship Id="rId15" Type="http://schemas.openxmlformats.org/officeDocument/2006/relationships/hyperlink" Target="http://www.orellana.gob.ec/index.php/es/transparencia/lotaip-2018" TargetMode="External"/><Relationship Id="rId23" Type="http://schemas.openxmlformats.org/officeDocument/2006/relationships/hyperlink" Target="http://www.orellana.gob.ec/" TargetMode="External"/><Relationship Id="rId28" Type="http://schemas.openxmlformats.org/officeDocument/2006/relationships/hyperlink" Target="http://www.orellana.gob.ec/docs/Rendici&#243;n_de_Cuentas/respaldo/3%20Concejo%20Planificaci&#243;n%20Cantonal.pdf" TargetMode="External"/><Relationship Id="rId36" Type="http://schemas.openxmlformats.org/officeDocument/2006/relationships/hyperlink" Target="http://www.orellana.gob.ec/docs/Rendici&#243;n_de_Cuentas/respaldo/4Auditoria%20DNA5-0040-2018%20y%20Recomendaciones.pdf" TargetMode="External"/><Relationship Id="rId10" Type="http://schemas.openxmlformats.org/officeDocument/2006/relationships/hyperlink" Target="http://www.orellana.gob.ec/" TargetMode="External"/><Relationship Id="rId19" Type="http://schemas.openxmlformats.org/officeDocument/2006/relationships/hyperlink" Target="http://www.orellana.gob.ec/docs/Rendici&#243;n_de_Cuentas/respaldo/4silla%20vacia.PDF" TargetMode="External"/><Relationship Id="rId31" Type="http://schemas.openxmlformats.org/officeDocument/2006/relationships/hyperlink" Target="http://www.orellana.gob.ec/docs/Rendici&#243;n_de_Cuentas/respaldo/Donacion%204.PDF" TargetMode="External"/><Relationship Id="rId4" Type="http://schemas.openxmlformats.org/officeDocument/2006/relationships/hyperlink" Target="mailto:galo_farinango@yahoo.com" TargetMode="External"/><Relationship Id="rId9" Type="http://schemas.openxmlformats.org/officeDocument/2006/relationships/hyperlink" Target="http://www.orellana.gob.ec/docs/Rendici&#243;n_de_Cuentas/R-C-2018/PROCESO-IC-GADMFO-002-2018-PUBLICIDAD.pdf" TargetMode="External"/><Relationship Id="rId14" Type="http://schemas.openxmlformats.org/officeDocument/2006/relationships/hyperlink" Target="http://www.orellana.gob.ec/docs/LOTAIP/2018/DICIEMBRE-2018/Literal_m.pdf" TargetMode="External"/><Relationship Id="rId22" Type="http://schemas.openxmlformats.org/officeDocument/2006/relationships/hyperlink" Target="http://www.contraloria.gob.ec/WFDescarga.aspx?id=55464&amp;tipo=inf" TargetMode="External"/><Relationship Id="rId27" Type="http://schemas.openxmlformats.org/officeDocument/2006/relationships/hyperlink" Target="http://www.orellana.gob.ec/docs/Rendici&#243;n_de_Cuentas/respaldo/1%20Presupuestos%20Grupos%20de%20Atencion%20Prioritaria.pdf" TargetMode="External"/><Relationship Id="rId30" Type="http://schemas.openxmlformats.org/officeDocument/2006/relationships/hyperlink" Target="http://www.orellana.gob.ec/docs/Rendici&#243;n_de_Cuentas/respaldo/Donacion%203.PDF" TargetMode="External"/><Relationship Id="rId35" Type="http://schemas.openxmlformats.org/officeDocument/2006/relationships/hyperlink" Target="http://www.orellana.gob.ec/docs/Rendici&#243;n_de_Cuentas/respaldo/3Auditoria%20DR8-DPO-GADMFO-AI-0014-2018%20y%20Recomendaciones.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7"/>
  <sheetViews>
    <sheetView topLeftCell="A65" zoomScale="85" zoomScaleNormal="85" workbookViewId="0">
      <pane xSplit="1" ySplit="3" topLeftCell="B248" activePane="bottomRight" state="frozen"/>
      <selection activeCell="A65" sqref="A65"/>
      <selection pane="topRight" activeCell="B65" sqref="B65"/>
      <selection pane="bottomLeft" activeCell="A68" sqref="A68"/>
      <selection pane="bottomRight" activeCell="E252" sqref="E252"/>
    </sheetView>
  </sheetViews>
  <sheetFormatPr baseColWidth="10" defaultColWidth="11.42578125" defaultRowHeight="15" x14ac:dyDescent="0.25"/>
  <cols>
    <col min="1" max="1" width="11.42578125" style="47"/>
    <col min="2" max="2" width="38.85546875" style="48" customWidth="1"/>
    <col min="3" max="3" width="51.140625" style="48" customWidth="1"/>
    <col min="4" max="4" width="30" style="48" customWidth="1"/>
    <col min="5" max="5" width="42.140625" style="48" bestFit="1" customWidth="1"/>
    <col min="6" max="6" width="47.42578125" style="48" customWidth="1"/>
    <col min="7" max="7" width="35.140625" style="48" customWidth="1"/>
    <col min="8" max="8" width="0.42578125" style="48" hidden="1" customWidth="1"/>
    <col min="9" max="9" width="26.5703125" style="48" customWidth="1"/>
    <col min="10" max="10" width="18.7109375" style="48" customWidth="1"/>
    <col min="11" max="11" width="34" style="48" customWidth="1"/>
    <col min="12" max="12" width="31" style="48" customWidth="1"/>
    <col min="13" max="13" width="29" style="48" customWidth="1"/>
    <col min="14" max="14" width="17.7109375" style="48" customWidth="1"/>
    <col min="15" max="16384" width="11.42578125" style="48"/>
  </cols>
  <sheetData>
    <row r="1" spans="2:12" ht="15.75" thickBot="1" x14ac:dyDescent="0.3"/>
    <row r="2" spans="2:12" x14ac:dyDescent="0.25">
      <c r="B2" s="736" t="s">
        <v>263</v>
      </c>
      <c r="C2" s="737"/>
      <c r="D2" s="737"/>
      <c r="E2" s="737"/>
      <c r="F2" s="737"/>
      <c r="G2" s="737"/>
      <c r="H2" s="738"/>
      <c r="I2" s="49"/>
      <c r="J2" s="50"/>
      <c r="K2" s="49"/>
      <c r="L2" s="49"/>
    </row>
    <row r="3" spans="2:12" x14ac:dyDescent="0.25">
      <c r="B3" s="739"/>
      <c r="C3" s="740"/>
      <c r="D3" s="740"/>
      <c r="E3" s="740"/>
      <c r="F3" s="740"/>
      <c r="G3" s="740"/>
      <c r="H3" s="741"/>
      <c r="I3" s="49"/>
      <c r="J3" s="49"/>
      <c r="K3" s="49"/>
      <c r="L3" s="49"/>
    </row>
    <row r="4" spans="2:12" ht="5.25" customHeight="1" thickBot="1" x14ac:dyDescent="0.3">
      <c r="B4" s="742"/>
      <c r="C4" s="743"/>
      <c r="D4" s="743"/>
      <c r="E4" s="743"/>
      <c r="F4" s="743"/>
      <c r="G4" s="743"/>
      <c r="H4" s="744"/>
      <c r="I4" s="49"/>
      <c r="J4" s="50"/>
      <c r="K4" s="49"/>
      <c r="L4" s="49"/>
    </row>
    <row r="5" spans="2:12" ht="15.75" thickBot="1" x14ac:dyDescent="0.3">
      <c r="B5" s="745"/>
      <c r="C5" s="745"/>
      <c r="D5" s="745"/>
      <c r="E5" s="745"/>
      <c r="F5" s="745"/>
      <c r="G5" s="745"/>
      <c r="H5" s="50"/>
      <c r="I5" s="49"/>
      <c r="J5" s="51"/>
      <c r="K5" s="49"/>
      <c r="L5" s="49"/>
    </row>
    <row r="6" spans="2:12" x14ac:dyDescent="0.25">
      <c r="B6" s="746" t="s">
        <v>0</v>
      </c>
      <c r="C6" s="747"/>
      <c r="D6" s="49"/>
      <c r="E6" s="49"/>
      <c r="F6" s="49"/>
      <c r="G6" s="49"/>
      <c r="H6" s="49"/>
      <c r="I6" s="49"/>
      <c r="J6" s="52"/>
      <c r="K6" s="49"/>
      <c r="L6" s="49"/>
    </row>
    <row r="7" spans="2:12" ht="30" x14ac:dyDescent="0.25">
      <c r="B7" s="161" t="s">
        <v>1</v>
      </c>
      <c r="C7" s="162" t="s">
        <v>290</v>
      </c>
      <c r="D7" s="748"/>
      <c r="E7" s="749"/>
      <c r="F7" s="749"/>
      <c r="G7" s="749"/>
      <c r="H7" s="749"/>
      <c r="I7" s="8"/>
      <c r="J7" s="8"/>
      <c r="K7" s="49"/>
      <c r="L7" s="49"/>
    </row>
    <row r="8" spans="2:12" x14ac:dyDescent="0.25">
      <c r="B8" s="161" t="s">
        <v>2</v>
      </c>
      <c r="C8" s="162">
        <v>2018</v>
      </c>
      <c r="D8" s="49"/>
      <c r="E8" s="49"/>
      <c r="F8" s="49"/>
      <c r="G8" s="49"/>
      <c r="H8" s="49"/>
      <c r="I8" s="49"/>
      <c r="J8" s="52"/>
      <c r="K8" s="49"/>
      <c r="L8" s="49"/>
    </row>
    <row r="9" spans="2:12" ht="15.75" thickBot="1" x14ac:dyDescent="0.3">
      <c r="B9" s="55"/>
      <c r="C9" s="1"/>
      <c r="D9" s="49"/>
      <c r="E9" s="49"/>
      <c r="F9" s="49"/>
      <c r="G9" s="49"/>
      <c r="H9" s="49"/>
      <c r="I9" s="49"/>
      <c r="J9" s="52"/>
      <c r="K9" s="49"/>
      <c r="L9" s="49"/>
    </row>
    <row r="10" spans="2:12" hidden="1" x14ac:dyDescent="0.25">
      <c r="B10" s="56" t="s">
        <v>3</v>
      </c>
      <c r="C10" s="57" t="s">
        <v>4</v>
      </c>
      <c r="D10" s="49"/>
      <c r="E10" s="49"/>
      <c r="F10" s="49"/>
      <c r="G10" s="49"/>
      <c r="H10" s="49"/>
      <c r="I10" s="49"/>
      <c r="J10" s="52"/>
      <c r="K10" s="49"/>
      <c r="L10" s="49"/>
    </row>
    <row r="11" spans="2:12" hidden="1" x14ac:dyDescent="0.25">
      <c r="B11" s="58" t="s">
        <v>5</v>
      </c>
      <c r="C11" s="53"/>
      <c r="D11" s="49" t="s">
        <v>133</v>
      </c>
      <c r="E11" s="49"/>
      <c r="F11" s="49"/>
      <c r="G11" s="49"/>
      <c r="H11" s="49"/>
      <c r="I11" s="49"/>
      <c r="J11" s="52"/>
      <c r="K11" s="49"/>
      <c r="L11" s="49"/>
    </row>
    <row r="12" spans="2:12" hidden="1" x14ac:dyDescent="0.25">
      <c r="B12" s="3" t="s">
        <v>6</v>
      </c>
      <c r="C12" s="59"/>
      <c r="D12" s="49" t="s">
        <v>133</v>
      </c>
      <c r="E12" s="49"/>
      <c r="F12" s="49"/>
      <c r="G12" s="49"/>
      <c r="H12" s="49"/>
      <c r="I12" s="49"/>
      <c r="J12" s="52"/>
      <c r="K12" s="49"/>
      <c r="L12" s="49"/>
    </row>
    <row r="13" spans="2:12" hidden="1" x14ac:dyDescent="0.25">
      <c r="B13" s="3" t="s">
        <v>7</v>
      </c>
      <c r="C13" s="59"/>
      <c r="D13" s="49" t="s">
        <v>133</v>
      </c>
      <c r="E13" s="49"/>
      <c r="F13" s="49"/>
      <c r="G13" s="49"/>
      <c r="H13" s="49"/>
      <c r="I13" s="49"/>
      <c r="J13" s="52"/>
      <c r="K13" s="49"/>
      <c r="L13" s="49"/>
    </row>
    <row r="14" spans="2:12" hidden="1" x14ac:dyDescent="0.25">
      <c r="B14" s="3" t="s">
        <v>8</v>
      </c>
      <c r="C14" s="59"/>
      <c r="D14" s="49" t="s">
        <v>133</v>
      </c>
      <c r="E14" s="49"/>
      <c r="F14" s="49"/>
      <c r="G14" s="49"/>
      <c r="H14" s="49"/>
      <c r="I14" s="49"/>
      <c r="J14" s="52"/>
      <c r="K14" s="49"/>
      <c r="L14" s="49"/>
    </row>
    <row r="15" spans="2:12" hidden="1" x14ac:dyDescent="0.25">
      <c r="B15" s="3" t="s">
        <v>9</v>
      </c>
      <c r="C15" s="59"/>
      <c r="D15" s="49" t="s">
        <v>133</v>
      </c>
      <c r="E15" s="49"/>
      <c r="F15" s="49"/>
      <c r="G15" s="49"/>
      <c r="H15" s="49"/>
      <c r="I15" s="49"/>
      <c r="J15" s="52"/>
      <c r="K15" s="49"/>
      <c r="L15" s="49"/>
    </row>
    <row r="16" spans="2:12" ht="15.75" hidden="1" thickBot="1" x14ac:dyDescent="0.3">
      <c r="B16" s="4" t="s">
        <v>10</v>
      </c>
      <c r="C16" s="54"/>
      <c r="D16" s="49"/>
      <c r="E16" s="49"/>
      <c r="F16" s="49"/>
      <c r="G16" s="49"/>
      <c r="H16" s="49"/>
      <c r="I16" s="49"/>
      <c r="J16" s="52"/>
      <c r="K16" s="49"/>
      <c r="L16" s="49"/>
    </row>
    <row r="17" spans="2:12" ht="15.75" thickBot="1" x14ac:dyDescent="0.3">
      <c r="B17" s="60" t="s">
        <v>11</v>
      </c>
      <c r="C17" s="61" t="s">
        <v>4</v>
      </c>
      <c r="D17" s="49"/>
      <c r="E17" s="49"/>
      <c r="F17" s="49"/>
      <c r="G17" s="49"/>
      <c r="H17" s="49"/>
      <c r="I17" s="49"/>
      <c r="J17" s="52"/>
      <c r="K17" s="49"/>
      <c r="L17" s="49"/>
    </row>
    <row r="18" spans="2:12" x14ac:dyDescent="0.25">
      <c r="B18" s="2" t="s">
        <v>284</v>
      </c>
      <c r="C18" s="53"/>
      <c r="D18" s="49"/>
      <c r="E18" s="49"/>
      <c r="F18" s="49"/>
      <c r="G18" s="49"/>
      <c r="H18" s="49"/>
      <c r="I18" s="49"/>
      <c r="J18" s="52"/>
      <c r="K18" s="49"/>
      <c r="L18" s="49"/>
    </row>
    <row r="19" spans="2:12" x14ac:dyDescent="0.25">
      <c r="B19" s="3" t="s">
        <v>13</v>
      </c>
      <c r="C19" s="163" t="s">
        <v>291</v>
      </c>
      <c r="D19" s="49"/>
      <c r="E19" s="49"/>
      <c r="F19" s="49"/>
      <c r="G19" s="49"/>
      <c r="H19" s="49"/>
      <c r="I19" s="49"/>
      <c r="J19" s="52"/>
      <c r="K19" s="49"/>
      <c r="L19" s="49"/>
    </row>
    <row r="20" spans="2:12" ht="15.75" thickBot="1" x14ac:dyDescent="0.3">
      <c r="B20" s="4" t="s">
        <v>14</v>
      </c>
      <c r="C20" s="54"/>
      <c r="D20" s="49"/>
      <c r="E20" s="49"/>
      <c r="F20" s="49"/>
      <c r="G20" s="49"/>
      <c r="H20" s="49"/>
      <c r="I20" s="49"/>
      <c r="J20" s="52"/>
      <c r="K20" s="49"/>
      <c r="L20" s="49"/>
    </row>
    <row r="21" spans="2:12" s="47" customFormat="1" ht="15.75" thickBot="1" x14ac:dyDescent="0.3">
      <c r="B21" s="62"/>
      <c r="C21" s="63"/>
      <c r="D21" s="64"/>
      <c r="E21" s="64"/>
      <c r="F21" s="64"/>
      <c r="G21" s="64"/>
      <c r="H21" s="64"/>
      <c r="I21" s="64"/>
      <c r="J21" s="8"/>
      <c r="K21" s="64"/>
      <c r="L21" s="64"/>
    </row>
    <row r="22" spans="2:12" x14ac:dyDescent="0.25">
      <c r="B22" s="750" t="s">
        <v>15</v>
      </c>
      <c r="C22" s="750"/>
      <c r="D22" s="52"/>
      <c r="E22" s="52"/>
      <c r="F22" s="52"/>
      <c r="G22" s="52"/>
      <c r="H22" s="52"/>
      <c r="I22" s="52"/>
      <c r="J22" s="52"/>
      <c r="K22" s="49"/>
      <c r="L22" s="49"/>
    </row>
    <row r="23" spans="2:12" x14ac:dyDescent="0.25">
      <c r="B23" s="161" t="s">
        <v>12</v>
      </c>
      <c r="C23" s="162" t="s">
        <v>292</v>
      </c>
      <c r="D23" s="8"/>
      <c r="E23" s="8"/>
      <c r="F23" s="8"/>
      <c r="G23" s="8"/>
      <c r="H23" s="8"/>
      <c r="I23" s="8"/>
      <c r="J23" s="7"/>
      <c r="K23" s="49"/>
      <c r="L23" s="49"/>
    </row>
    <row r="24" spans="2:12" x14ac:dyDescent="0.25">
      <c r="B24" s="161" t="s">
        <v>16</v>
      </c>
      <c r="C24" s="162" t="s">
        <v>293</v>
      </c>
      <c r="D24" s="8"/>
      <c r="E24" s="8"/>
      <c r="F24" s="8"/>
      <c r="G24" s="8"/>
      <c r="H24" s="8"/>
      <c r="I24" s="8"/>
      <c r="J24" s="7"/>
      <c r="K24" s="49"/>
      <c r="L24" s="49"/>
    </row>
    <row r="25" spans="2:12" x14ac:dyDescent="0.25">
      <c r="B25" s="161" t="s">
        <v>17</v>
      </c>
      <c r="C25" s="162" t="s">
        <v>294</v>
      </c>
      <c r="D25" s="8"/>
      <c r="E25" s="8"/>
      <c r="F25" s="8"/>
      <c r="G25" s="8"/>
      <c r="H25" s="8"/>
      <c r="I25" s="8"/>
      <c r="J25" s="7"/>
      <c r="K25" s="49"/>
      <c r="L25" s="49"/>
    </row>
    <row r="26" spans="2:12" x14ac:dyDescent="0.25">
      <c r="B26" s="161" t="s">
        <v>295</v>
      </c>
      <c r="C26" s="162" t="s">
        <v>294</v>
      </c>
      <c r="D26" s="8"/>
      <c r="E26" s="8"/>
      <c r="F26" s="8"/>
      <c r="G26" s="8"/>
      <c r="H26" s="8"/>
      <c r="I26" s="8"/>
      <c r="J26" s="7"/>
      <c r="K26" s="49"/>
      <c r="L26" s="49"/>
    </row>
    <row r="27" spans="2:12" x14ac:dyDescent="0.25">
      <c r="B27" s="161" t="s">
        <v>18</v>
      </c>
      <c r="C27" s="162" t="s">
        <v>296</v>
      </c>
      <c r="D27" s="8"/>
      <c r="E27" s="8"/>
      <c r="F27" s="8"/>
      <c r="G27" s="8"/>
      <c r="H27" s="8"/>
      <c r="I27" s="8"/>
      <c r="J27" s="7"/>
      <c r="K27" s="49"/>
      <c r="L27" s="49"/>
    </row>
    <row r="28" spans="2:12" x14ac:dyDescent="0.25">
      <c r="B28" s="161" t="s">
        <v>19</v>
      </c>
      <c r="C28" s="164" t="s">
        <v>297</v>
      </c>
      <c r="D28" s="8"/>
      <c r="E28" s="8"/>
      <c r="F28" s="8"/>
      <c r="G28" s="8"/>
      <c r="H28" s="8"/>
      <c r="I28" s="8"/>
      <c r="J28" s="7"/>
      <c r="K28" s="49"/>
      <c r="L28" s="49"/>
    </row>
    <row r="29" spans="2:12" x14ac:dyDescent="0.25">
      <c r="B29" s="161" t="s">
        <v>20</v>
      </c>
      <c r="C29" s="165" t="s">
        <v>298</v>
      </c>
      <c r="D29" s="8"/>
      <c r="E29" s="8"/>
      <c r="F29" s="8"/>
      <c r="G29" s="8"/>
      <c r="H29" s="8"/>
      <c r="I29" s="8"/>
      <c r="J29" s="7"/>
      <c r="K29" s="49"/>
      <c r="L29" s="49"/>
    </row>
    <row r="30" spans="2:12" x14ac:dyDescent="0.25">
      <c r="B30" s="161" t="s">
        <v>21</v>
      </c>
      <c r="C30" s="166" t="s">
        <v>299</v>
      </c>
      <c r="D30" s="8"/>
      <c r="E30" s="8"/>
      <c r="F30" s="8"/>
      <c r="G30" s="8"/>
      <c r="H30" s="8"/>
      <c r="I30" s="8"/>
      <c r="J30" s="7"/>
      <c r="K30" s="49"/>
      <c r="L30" s="49"/>
    </row>
    <row r="31" spans="2:12" x14ac:dyDescent="0.25">
      <c r="B31" s="161" t="s">
        <v>22</v>
      </c>
      <c r="C31" s="166" t="s">
        <v>300</v>
      </c>
      <c r="D31" s="8"/>
      <c r="E31" s="8"/>
      <c r="F31" s="8"/>
      <c r="G31" s="8"/>
      <c r="H31" s="8"/>
      <c r="I31" s="8"/>
      <c r="J31" s="7"/>
      <c r="K31" s="49"/>
      <c r="L31" s="49"/>
    </row>
    <row r="32" spans="2:12" ht="15.75" thickBot="1" x14ac:dyDescent="0.3">
      <c r="B32" s="751"/>
      <c r="C32" s="751"/>
      <c r="D32" s="49"/>
      <c r="E32" s="49"/>
      <c r="F32" s="49"/>
      <c r="G32" s="49"/>
      <c r="H32" s="49"/>
      <c r="I32" s="49"/>
      <c r="J32" s="52"/>
      <c r="K32" s="49"/>
      <c r="L32" s="49"/>
    </row>
    <row r="33" spans="2:12" ht="15.75" thickBot="1" x14ac:dyDescent="0.3">
      <c r="B33" s="65" t="s">
        <v>23</v>
      </c>
      <c r="C33" s="66"/>
      <c r="D33" s="49"/>
      <c r="E33" s="49"/>
      <c r="F33" s="49"/>
      <c r="G33" s="49"/>
      <c r="H33" s="49"/>
      <c r="I33" s="49"/>
      <c r="J33" s="52"/>
      <c r="K33" s="49"/>
      <c r="L33" s="49"/>
    </row>
    <row r="34" spans="2:12" x14ac:dyDescent="0.25">
      <c r="B34" s="5" t="s">
        <v>24</v>
      </c>
      <c r="C34" s="162" t="s">
        <v>302</v>
      </c>
      <c r="D34" s="49"/>
      <c r="E34" s="49"/>
      <c r="J34" s="67"/>
    </row>
    <row r="35" spans="2:12" x14ac:dyDescent="0.25">
      <c r="B35" s="6" t="s">
        <v>25</v>
      </c>
      <c r="C35" s="162" t="s">
        <v>301</v>
      </c>
      <c r="D35" s="748"/>
      <c r="E35" s="748"/>
      <c r="F35" s="748"/>
      <c r="G35" s="49"/>
      <c r="H35" s="49"/>
      <c r="I35" s="49"/>
      <c r="J35" s="52"/>
      <c r="K35" s="49"/>
      <c r="L35" s="49"/>
    </row>
    <row r="36" spans="2:12" x14ac:dyDescent="0.25">
      <c r="B36" s="3" t="s">
        <v>26</v>
      </c>
      <c r="C36" s="167">
        <v>43455</v>
      </c>
      <c r="D36" s="7"/>
      <c r="E36" s="7"/>
      <c r="F36" s="7"/>
      <c r="G36" s="49"/>
      <c r="H36" s="49"/>
      <c r="I36" s="49"/>
      <c r="J36" s="52"/>
      <c r="K36" s="49"/>
      <c r="L36" s="49"/>
    </row>
    <row r="37" spans="2:12" x14ac:dyDescent="0.25">
      <c r="B37" s="3" t="s">
        <v>27</v>
      </c>
      <c r="C37" s="164" t="s">
        <v>297</v>
      </c>
      <c r="D37" s="7"/>
      <c r="E37" s="7"/>
      <c r="F37" s="7"/>
      <c r="G37" s="49"/>
      <c r="H37" s="49"/>
      <c r="I37" s="49"/>
      <c r="J37" s="52"/>
      <c r="K37" s="49"/>
      <c r="L37" s="49"/>
    </row>
    <row r="38" spans="2:12" ht="15.75" thickBot="1" x14ac:dyDescent="0.3">
      <c r="B38" s="4" t="s">
        <v>21</v>
      </c>
      <c r="C38" s="166" t="s">
        <v>299</v>
      </c>
      <c r="D38" s="7"/>
      <c r="E38" s="7"/>
      <c r="F38" s="7"/>
      <c r="G38" s="49"/>
      <c r="H38" s="49"/>
      <c r="I38" s="49"/>
      <c r="J38" s="52"/>
      <c r="K38" s="49"/>
      <c r="L38" s="49"/>
    </row>
    <row r="39" spans="2:12" ht="15.75" thickBot="1" x14ac:dyDescent="0.3">
      <c r="B39" s="748"/>
      <c r="C39" s="752"/>
      <c r="D39" s="49"/>
      <c r="E39" s="49"/>
      <c r="F39" s="49"/>
      <c r="G39" s="49"/>
      <c r="H39" s="49"/>
      <c r="I39" s="49"/>
      <c r="J39" s="52"/>
      <c r="K39" s="49"/>
      <c r="L39" s="49"/>
    </row>
    <row r="40" spans="2:12" ht="15.75" thickBot="1" x14ac:dyDescent="0.3">
      <c r="B40" s="733" t="s">
        <v>28</v>
      </c>
      <c r="C40" s="747"/>
      <c r="D40" s="49"/>
      <c r="E40" s="49"/>
      <c r="F40" s="49"/>
      <c r="G40" s="49"/>
      <c r="H40" s="49"/>
      <c r="I40" s="49"/>
      <c r="J40" s="52"/>
      <c r="K40" s="49"/>
      <c r="L40" s="49"/>
    </row>
    <row r="41" spans="2:12" ht="15.75" thickBot="1" x14ac:dyDescent="0.3">
      <c r="B41" s="68" t="s">
        <v>29</v>
      </c>
      <c r="C41" s="162" t="s">
        <v>303</v>
      </c>
      <c r="D41" s="49"/>
      <c r="E41" s="49"/>
      <c r="F41" s="49"/>
      <c r="G41" s="49"/>
      <c r="H41" s="49"/>
      <c r="I41" s="49"/>
      <c r="J41" s="52"/>
      <c r="K41" s="49"/>
      <c r="L41" s="49"/>
    </row>
    <row r="42" spans="2:12" ht="15.75" thickBot="1" x14ac:dyDescent="0.3">
      <c r="B42" s="69" t="s">
        <v>30</v>
      </c>
      <c r="C42" s="162" t="s">
        <v>304</v>
      </c>
      <c r="D42" s="49"/>
      <c r="E42" s="49"/>
      <c r="F42" s="49"/>
      <c r="G42" s="49"/>
      <c r="H42" s="49"/>
      <c r="I42" s="49"/>
      <c r="J42" s="52"/>
      <c r="K42" s="49"/>
      <c r="L42" s="49"/>
    </row>
    <row r="43" spans="2:12" ht="15.75" thickBot="1" x14ac:dyDescent="0.3">
      <c r="B43" s="69" t="s">
        <v>26</v>
      </c>
      <c r="C43" s="167">
        <v>43108</v>
      </c>
      <c r="D43" s="49"/>
      <c r="E43" s="49"/>
      <c r="F43" s="49"/>
      <c r="G43" s="49"/>
      <c r="H43" s="49"/>
      <c r="I43" s="49"/>
      <c r="J43" s="52"/>
      <c r="K43" s="49"/>
      <c r="L43" s="49"/>
    </row>
    <row r="44" spans="2:12" ht="15.75" thickBot="1" x14ac:dyDescent="0.3">
      <c r="B44" s="69" t="s">
        <v>27</v>
      </c>
      <c r="C44" s="164" t="s">
        <v>305</v>
      </c>
      <c r="D44" s="49"/>
      <c r="E44" s="49"/>
      <c r="F44" s="49"/>
      <c r="G44" s="49"/>
      <c r="H44" s="49"/>
      <c r="I44" s="49"/>
      <c r="J44" s="52"/>
      <c r="K44" s="49"/>
      <c r="L44" s="49"/>
    </row>
    <row r="45" spans="2:12" ht="15.75" thickBot="1" x14ac:dyDescent="0.3">
      <c r="B45" s="69" t="s">
        <v>21</v>
      </c>
      <c r="C45" s="166" t="s">
        <v>299</v>
      </c>
      <c r="D45" s="49"/>
      <c r="E45" s="49"/>
      <c r="F45" s="49"/>
      <c r="G45" s="49"/>
      <c r="H45" s="49"/>
      <c r="I45" s="49"/>
      <c r="J45" s="52"/>
      <c r="K45" s="49"/>
      <c r="L45" s="49"/>
    </row>
    <row r="46" spans="2:12" ht="15.75" thickBot="1" x14ac:dyDescent="0.3">
      <c r="B46" s="8"/>
      <c r="C46" s="7"/>
      <c r="D46" s="49"/>
      <c r="E46" s="49"/>
      <c r="F46" s="49"/>
      <c r="G46" s="49"/>
      <c r="H46" s="49"/>
      <c r="I46" s="49"/>
      <c r="J46" s="52"/>
      <c r="K46" s="49"/>
      <c r="L46" s="49"/>
    </row>
    <row r="47" spans="2:12" ht="15.75" thickBot="1" x14ac:dyDescent="0.3">
      <c r="B47" s="753" t="s">
        <v>31</v>
      </c>
      <c r="C47" s="754"/>
      <c r="D47" s="49"/>
      <c r="E47" s="49"/>
      <c r="F47" s="49"/>
      <c r="G47" s="49"/>
      <c r="H47" s="49"/>
      <c r="I47" s="49"/>
      <c r="J47" s="52"/>
      <c r="K47" s="49"/>
      <c r="L47" s="49"/>
    </row>
    <row r="48" spans="2:12" ht="15.75" thickBot="1" x14ac:dyDescent="0.3">
      <c r="B48" s="68" t="s">
        <v>29</v>
      </c>
      <c r="C48" s="162" t="s">
        <v>303</v>
      </c>
      <c r="D48" s="49"/>
      <c r="E48" s="49"/>
      <c r="F48" s="49"/>
      <c r="G48" s="49"/>
      <c r="H48" s="49"/>
      <c r="I48" s="49"/>
      <c r="J48" s="52"/>
      <c r="K48" s="49"/>
      <c r="L48" s="49"/>
    </row>
    <row r="49" spans="2:12" ht="15.75" thickBot="1" x14ac:dyDescent="0.3">
      <c r="B49" s="69" t="s">
        <v>30</v>
      </c>
      <c r="C49" s="162" t="s">
        <v>304</v>
      </c>
      <c r="D49" s="49"/>
      <c r="E49" s="49"/>
      <c r="F49" s="49"/>
      <c r="G49" s="49"/>
      <c r="H49" s="49"/>
      <c r="I49" s="49"/>
      <c r="J49" s="52"/>
      <c r="K49" s="49"/>
      <c r="L49" s="49"/>
    </row>
    <row r="50" spans="2:12" ht="15.75" thickBot="1" x14ac:dyDescent="0.3">
      <c r="B50" s="69" t="s">
        <v>26</v>
      </c>
      <c r="C50" s="167">
        <v>43108</v>
      </c>
      <c r="D50" s="49"/>
      <c r="E50" s="49"/>
      <c r="F50" s="49"/>
      <c r="G50" s="49"/>
      <c r="H50" s="49"/>
      <c r="I50" s="49"/>
      <c r="J50" s="52"/>
      <c r="K50" s="49"/>
      <c r="L50" s="49"/>
    </row>
    <row r="51" spans="2:12" ht="15.75" thickBot="1" x14ac:dyDescent="0.3">
      <c r="B51" s="69" t="s">
        <v>27</v>
      </c>
      <c r="C51" s="164" t="s">
        <v>305</v>
      </c>
      <c r="D51" s="49"/>
      <c r="E51" s="49"/>
      <c r="F51" s="49"/>
      <c r="G51" s="49"/>
      <c r="H51" s="49"/>
      <c r="I51" s="49"/>
      <c r="J51" s="52"/>
      <c r="K51" s="49"/>
      <c r="L51" s="49"/>
    </row>
    <row r="52" spans="2:12" ht="15.75" thickBot="1" x14ac:dyDescent="0.3">
      <c r="B52" s="69" t="s">
        <v>21</v>
      </c>
      <c r="C52" s="166" t="s">
        <v>299</v>
      </c>
      <c r="D52" s="49"/>
      <c r="E52" s="49"/>
      <c r="F52" s="49"/>
      <c r="G52" s="49"/>
      <c r="H52" s="49"/>
      <c r="I52" s="49"/>
      <c r="J52" s="52"/>
      <c r="K52" s="49"/>
      <c r="L52" s="49"/>
    </row>
    <row r="53" spans="2:12" ht="18.75" customHeight="1" thickBot="1" x14ac:dyDescent="0.3">
      <c r="B53" s="8"/>
      <c r="C53" s="7"/>
      <c r="D53" s="49"/>
      <c r="E53" s="49"/>
      <c r="F53" s="49"/>
      <c r="G53" s="49"/>
      <c r="H53" s="49"/>
      <c r="I53" s="49"/>
      <c r="J53" s="52"/>
      <c r="K53" s="49"/>
      <c r="L53" s="49"/>
    </row>
    <row r="54" spans="2:12" ht="33.75" customHeight="1" thickBot="1" x14ac:dyDescent="0.3">
      <c r="B54" s="733" t="s">
        <v>32</v>
      </c>
      <c r="C54" s="734"/>
      <c r="D54" s="735"/>
      <c r="E54" s="49"/>
      <c r="F54" s="49"/>
      <c r="G54" s="49"/>
      <c r="H54" s="49"/>
      <c r="I54" s="49"/>
      <c r="J54" s="52"/>
      <c r="K54" s="49"/>
      <c r="L54" s="49"/>
    </row>
    <row r="55" spans="2:12" ht="15.75" thickBot="1" x14ac:dyDescent="0.3">
      <c r="B55" s="759" t="s">
        <v>33</v>
      </c>
      <c r="C55" s="760"/>
      <c r="D55" s="761"/>
      <c r="E55" s="49"/>
      <c r="F55" s="49"/>
      <c r="G55" s="49"/>
      <c r="H55" s="49"/>
      <c r="I55" s="49"/>
      <c r="J55" s="52"/>
      <c r="K55" s="49"/>
      <c r="L55" s="49"/>
    </row>
    <row r="56" spans="2:12" ht="15.75" thickBot="1" x14ac:dyDescent="0.3">
      <c r="B56" s="70" t="s">
        <v>34</v>
      </c>
      <c r="C56" s="762" t="s">
        <v>35</v>
      </c>
      <c r="D56" s="763"/>
      <c r="E56" s="49"/>
      <c r="F56" s="49"/>
      <c r="G56" s="49"/>
      <c r="H56" s="49"/>
      <c r="I56" s="49"/>
      <c r="J56" s="52"/>
      <c r="K56" s="49"/>
      <c r="L56" s="49"/>
    </row>
    <row r="57" spans="2:12" x14ac:dyDescent="0.25">
      <c r="B57" s="168" t="s">
        <v>306</v>
      </c>
      <c r="C57" s="765">
        <v>1</v>
      </c>
      <c r="D57" s="766"/>
      <c r="E57" s="49"/>
      <c r="F57" s="49"/>
      <c r="G57" s="49"/>
      <c r="H57" s="49"/>
      <c r="I57" s="49"/>
      <c r="J57" s="52"/>
      <c r="K57" s="49"/>
      <c r="L57" s="49"/>
    </row>
    <row r="58" spans="2:12" ht="15.75" thickBot="1" x14ac:dyDescent="0.3">
      <c r="B58" s="37"/>
      <c r="C58" s="37"/>
      <c r="D58" s="37"/>
      <c r="E58" s="49"/>
      <c r="F58" s="49"/>
      <c r="G58" s="49"/>
      <c r="H58" s="49"/>
      <c r="I58" s="49"/>
      <c r="J58" s="52"/>
      <c r="K58" s="49"/>
      <c r="L58" s="49"/>
    </row>
    <row r="59" spans="2:12" ht="33.75" customHeight="1" thickBot="1" x14ac:dyDescent="0.3">
      <c r="B59" s="733" t="s">
        <v>232</v>
      </c>
      <c r="C59" s="734"/>
      <c r="D59" s="735"/>
      <c r="E59" s="49"/>
      <c r="F59" s="49"/>
      <c r="G59" s="49"/>
      <c r="H59" s="49"/>
      <c r="I59" s="49"/>
      <c r="J59" s="52"/>
      <c r="K59" s="49"/>
      <c r="L59" s="49"/>
    </row>
    <row r="60" spans="2:12" ht="15.75" thickBot="1" x14ac:dyDescent="0.3">
      <c r="B60" s="759" t="s">
        <v>33</v>
      </c>
      <c r="C60" s="760"/>
      <c r="D60" s="761"/>
      <c r="E60" s="49"/>
      <c r="F60" s="49"/>
      <c r="G60" s="49"/>
      <c r="H60" s="49"/>
      <c r="I60" s="49"/>
      <c r="J60" s="52"/>
      <c r="K60" s="49"/>
      <c r="L60" s="49"/>
    </row>
    <row r="61" spans="2:12" ht="15.75" thickBot="1" x14ac:dyDescent="0.3">
      <c r="B61" s="70" t="s">
        <v>34</v>
      </c>
      <c r="C61" s="762" t="s">
        <v>233</v>
      </c>
      <c r="D61" s="763"/>
      <c r="E61" s="49"/>
      <c r="F61" s="49"/>
      <c r="G61" s="49"/>
      <c r="H61" s="49"/>
      <c r="I61" s="49"/>
      <c r="J61" s="52"/>
      <c r="K61" s="49"/>
      <c r="L61" s="49"/>
    </row>
    <row r="62" spans="2:12" x14ac:dyDescent="0.25">
      <c r="B62" s="168" t="s">
        <v>306</v>
      </c>
      <c r="C62" s="764" t="s">
        <v>307</v>
      </c>
      <c r="D62" s="764"/>
      <c r="E62" s="49"/>
      <c r="F62" s="49"/>
      <c r="G62" s="49"/>
      <c r="H62" s="49"/>
      <c r="I62" s="49"/>
      <c r="J62" s="52"/>
      <c r="K62" s="49"/>
      <c r="L62" s="49"/>
    </row>
    <row r="63" spans="2:12" ht="15.75" thickBot="1" x14ac:dyDescent="0.3">
      <c r="B63" s="71"/>
      <c r="C63" s="71"/>
      <c r="D63" s="71"/>
      <c r="E63" s="49"/>
      <c r="F63" s="49"/>
      <c r="G63" s="49"/>
      <c r="H63" s="49"/>
      <c r="I63" s="49"/>
      <c r="J63" s="52"/>
      <c r="K63" s="49"/>
      <c r="L63" s="49"/>
    </row>
    <row r="64" spans="2:12" ht="15.75" thickBot="1" x14ac:dyDescent="0.3">
      <c r="B64" s="759" t="s">
        <v>36</v>
      </c>
      <c r="C64" s="760"/>
      <c r="D64" s="760"/>
      <c r="E64" s="761"/>
      <c r="F64" s="49"/>
      <c r="G64" s="49"/>
      <c r="H64" s="49"/>
      <c r="I64" s="49"/>
      <c r="J64" s="52"/>
      <c r="K64" s="49"/>
      <c r="L64" s="49"/>
    </row>
    <row r="65" spans="1:14" ht="15.75" thickBot="1" x14ac:dyDescent="0.3">
      <c r="B65" s="155" t="s">
        <v>146</v>
      </c>
      <c r="C65" s="156"/>
      <c r="D65" s="157"/>
      <c r="E65" s="158"/>
      <c r="F65" s="158"/>
      <c r="G65" s="158"/>
      <c r="H65" s="158"/>
      <c r="I65" s="158"/>
      <c r="J65" s="158"/>
      <c r="K65" s="158"/>
      <c r="L65" s="158"/>
      <c r="M65" s="159"/>
    </row>
    <row r="66" spans="1:14" ht="15.75" customHeight="1" thickBot="1" x14ac:dyDescent="0.3">
      <c r="B66" s="714" t="s">
        <v>179</v>
      </c>
      <c r="C66" s="731" t="s">
        <v>180</v>
      </c>
      <c r="D66" s="714" t="s">
        <v>268</v>
      </c>
      <c r="E66" s="728" t="s">
        <v>37</v>
      </c>
      <c r="F66" s="729"/>
      <c r="G66" s="714" t="s">
        <v>134</v>
      </c>
      <c r="H66" s="38" t="s">
        <v>137</v>
      </c>
      <c r="I66" s="728" t="s">
        <v>137</v>
      </c>
      <c r="J66" s="729"/>
      <c r="K66" s="714" t="s">
        <v>181</v>
      </c>
      <c r="L66" s="714" t="s">
        <v>138</v>
      </c>
      <c r="M66" s="714" t="s">
        <v>182</v>
      </c>
    </row>
    <row r="67" spans="1:14" ht="72" customHeight="1" thickBot="1" x14ac:dyDescent="0.3">
      <c r="B67" s="730"/>
      <c r="C67" s="732"/>
      <c r="D67" s="730"/>
      <c r="E67" s="10" t="s">
        <v>135</v>
      </c>
      <c r="F67" s="35" t="s">
        <v>136</v>
      </c>
      <c r="G67" s="715"/>
      <c r="H67" s="160" t="s">
        <v>84</v>
      </c>
      <c r="I67" s="160" t="s">
        <v>84</v>
      </c>
      <c r="J67" s="172" t="s">
        <v>85</v>
      </c>
      <c r="K67" s="715"/>
      <c r="L67" s="715"/>
      <c r="M67" s="715"/>
      <c r="N67" s="48" t="s">
        <v>400</v>
      </c>
    </row>
    <row r="68" spans="1:14" ht="81" customHeight="1" thickBot="1" x14ac:dyDescent="0.3">
      <c r="B68" s="755" t="s">
        <v>308</v>
      </c>
      <c r="C68" s="787" t="s">
        <v>309</v>
      </c>
      <c r="D68" s="755"/>
      <c r="E68" s="170" t="s">
        <v>310</v>
      </c>
      <c r="F68" s="206" t="s">
        <v>505</v>
      </c>
      <c r="G68" s="193" t="s">
        <v>412</v>
      </c>
      <c r="H68" s="194" t="s">
        <v>413</v>
      </c>
      <c r="I68" s="196">
        <v>160</v>
      </c>
      <c r="J68" s="197">
        <v>103.65</v>
      </c>
      <c r="K68" s="198">
        <v>0.64781250000000001</v>
      </c>
      <c r="L68" s="199" t="s">
        <v>414</v>
      </c>
      <c r="M68" s="199" t="s">
        <v>415</v>
      </c>
      <c r="N68" s="48" t="s">
        <v>417</v>
      </c>
    </row>
    <row r="69" spans="1:14" ht="26.25" thickBot="1" x14ac:dyDescent="0.3">
      <c r="B69" s="713"/>
      <c r="C69" s="712"/>
      <c r="D69" s="709"/>
      <c r="E69" s="181" t="s">
        <v>410</v>
      </c>
      <c r="F69" s="182" t="s">
        <v>411</v>
      </c>
      <c r="G69" s="215" t="s">
        <v>814</v>
      </c>
      <c r="H69" s="173"/>
      <c r="I69" s="173"/>
      <c r="J69" s="173"/>
      <c r="K69" s="302"/>
      <c r="L69" s="173"/>
      <c r="M69" s="173"/>
      <c r="N69" s="48" t="s">
        <v>417</v>
      </c>
    </row>
    <row r="70" spans="1:14" ht="79.5" thickBot="1" x14ac:dyDescent="0.3">
      <c r="B70" s="713"/>
      <c r="C70" s="710" t="s">
        <v>311</v>
      </c>
      <c r="D70" s="708"/>
      <c r="E70" s="170" t="s">
        <v>312</v>
      </c>
      <c r="F70" s="182" t="s">
        <v>506</v>
      </c>
      <c r="G70" s="187" t="s">
        <v>421</v>
      </c>
      <c r="H70" s="188"/>
      <c r="I70" s="191">
        <v>0.7400000000000001</v>
      </c>
      <c r="J70" s="192">
        <v>1</v>
      </c>
      <c r="K70" s="190">
        <f>IF(J70/I70&lt;1,J70/I70,1)</f>
        <v>1</v>
      </c>
      <c r="L70" s="189" t="s">
        <v>422</v>
      </c>
      <c r="M70" s="186" t="s">
        <v>415</v>
      </c>
      <c r="N70" s="48" t="s">
        <v>417</v>
      </c>
    </row>
    <row r="71" spans="1:14" s="185" customFormat="1" ht="25.5" x14ac:dyDescent="0.25">
      <c r="A71" s="184"/>
      <c r="B71" s="713"/>
      <c r="C71" s="711"/>
      <c r="D71" s="713"/>
      <c r="E71" s="181" t="s">
        <v>420</v>
      </c>
      <c r="F71" s="182" t="s">
        <v>416</v>
      </c>
      <c r="G71" s="182" t="s">
        <v>445</v>
      </c>
      <c r="H71" s="174"/>
      <c r="I71" s="174"/>
      <c r="J71" s="174"/>
      <c r="K71" s="303"/>
      <c r="L71" s="174"/>
      <c r="M71" s="175"/>
      <c r="N71" s="185" t="s">
        <v>417</v>
      </c>
    </row>
    <row r="72" spans="1:14" s="185" customFormat="1" ht="25.5" x14ac:dyDescent="0.25">
      <c r="A72" s="184"/>
      <c r="B72" s="713"/>
      <c r="C72" s="711"/>
      <c r="D72" s="713"/>
      <c r="E72" s="181" t="s">
        <v>420</v>
      </c>
      <c r="F72" s="182" t="s">
        <v>416</v>
      </c>
      <c r="G72" s="182" t="s">
        <v>445</v>
      </c>
      <c r="H72" s="174"/>
      <c r="I72" s="174"/>
      <c r="J72" s="174"/>
      <c r="K72" s="303"/>
      <c r="L72" s="174"/>
      <c r="M72" s="175"/>
      <c r="N72" s="185" t="s">
        <v>418</v>
      </c>
    </row>
    <row r="73" spans="1:14" s="185" customFormat="1" ht="26.25" thickBot="1" x14ac:dyDescent="0.3">
      <c r="A73" s="184"/>
      <c r="B73" s="713"/>
      <c r="C73" s="712"/>
      <c r="D73" s="709"/>
      <c r="E73" s="181" t="s">
        <v>420</v>
      </c>
      <c r="F73" s="182" t="s">
        <v>416</v>
      </c>
      <c r="G73" s="182" t="s">
        <v>445</v>
      </c>
      <c r="H73" s="174"/>
      <c r="I73" s="174"/>
      <c r="J73" s="174"/>
      <c r="K73" s="303"/>
      <c r="L73" s="174"/>
      <c r="M73" s="175"/>
      <c r="N73" s="185" t="s">
        <v>419</v>
      </c>
    </row>
    <row r="74" spans="1:14" ht="63.75" thickBot="1" x14ac:dyDescent="0.3">
      <c r="B74" s="713"/>
      <c r="C74" s="710" t="s">
        <v>313</v>
      </c>
      <c r="D74" s="708"/>
      <c r="E74" s="170" t="s">
        <v>314</v>
      </c>
      <c r="F74" s="182" t="s">
        <v>507</v>
      </c>
      <c r="G74" s="194" t="s">
        <v>423</v>
      </c>
      <c r="H74" s="195"/>
      <c r="I74" s="200">
        <v>0.5</v>
      </c>
      <c r="J74" s="201">
        <v>0.3</v>
      </c>
      <c r="K74" s="198">
        <f>IF(J74/I74&lt;1,J74/I74,1)</f>
        <v>0.6</v>
      </c>
      <c r="L74" s="202" t="s">
        <v>424</v>
      </c>
      <c r="M74" s="199" t="s">
        <v>415</v>
      </c>
    </row>
    <row r="75" spans="1:14" s="185" customFormat="1" ht="39" thickBot="1" x14ac:dyDescent="0.3">
      <c r="A75" s="184"/>
      <c r="B75" s="713"/>
      <c r="C75" s="711"/>
      <c r="D75" s="713"/>
      <c r="E75" s="181" t="s">
        <v>446</v>
      </c>
      <c r="F75" s="182" t="s">
        <v>454</v>
      </c>
      <c r="G75" s="206" t="s">
        <v>450</v>
      </c>
      <c r="H75" s="195"/>
      <c r="I75" s="200"/>
      <c r="J75" s="201"/>
      <c r="K75" s="198"/>
      <c r="L75" s="202"/>
      <c r="M75" s="199"/>
    </row>
    <row r="76" spans="1:14" s="185" customFormat="1" ht="51.75" thickBot="1" x14ac:dyDescent="0.3">
      <c r="A76" s="184"/>
      <c r="B76" s="713"/>
      <c r="C76" s="711"/>
      <c r="D76" s="713"/>
      <c r="E76" s="181" t="s">
        <v>447</v>
      </c>
      <c r="F76" s="182" t="s">
        <v>455</v>
      </c>
      <c r="G76" s="207" t="s">
        <v>451</v>
      </c>
      <c r="H76" s="195"/>
      <c r="I76" s="200"/>
      <c r="J76" s="201"/>
      <c r="K76" s="198"/>
      <c r="L76" s="202"/>
      <c r="M76" s="199"/>
    </row>
    <row r="77" spans="1:14" s="185" customFormat="1" ht="32.25" thickBot="1" x14ac:dyDescent="0.3">
      <c r="A77" s="184"/>
      <c r="B77" s="713"/>
      <c r="C77" s="711"/>
      <c r="D77" s="713"/>
      <c r="E77" s="181" t="s">
        <v>448</v>
      </c>
      <c r="F77" s="182" t="s">
        <v>456</v>
      </c>
      <c r="G77" s="182" t="s">
        <v>452</v>
      </c>
      <c r="H77" s="195"/>
      <c r="I77" s="200"/>
      <c r="J77" s="201"/>
      <c r="K77" s="198"/>
      <c r="L77" s="202"/>
      <c r="M77" s="199"/>
    </row>
    <row r="78" spans="1:14" s="185" customFormat="1" ht="32.25" thickBot="1" x14ac:dyDescent="0.3">
      <c r="A78" s="184"/>
      <c r="B78" s="713"/>
      <c r="C78" s="712"/>
      <c r="D78" s="709"/>
      <c r="E78" s="181" t="s">
        <v>449</v>
      </c>
      <c r="F78" s="182" t="s">
        <v>457</v>
      </c>
      <c r="G78" s="182" t="s">
        <v>453</v>
      </c>
      <c r="H78" s="195"/>
      <c r="I78" s="200"/>
      <c r="J78" s="201"/>
      <c r="K78" s="198"/>
      <c r="L78" s="202"/>
      <c r="M78" s="199"/>
    </row>
    <row r="79" spans="1:14" ht="75.75" customHeight="1" thickBot="1" x14ac:dyDescent="0.3">
      <c r="B79" s="713"/>
      <c r="C79" s="710" t="s">
        <v>313</v>
      </c>
      <c r="D79" s="708"/>
      <c r="E79" s="170" t="s">
        <v>315</v>
      </c>
      <c r="F79" s="182" t="s">
        <v>508</v>
      </c>
      <c r="G79" s="194" t="s">
        <v>425</v>
      </c>
      <c r="H79" s="195"/>
      <c r="I79" s="196">
        <v>6750</v>
      </c>
      <c r="J79" s="197">
        <v>0</v>
      </c>
      <c r="K79" s="198">
        <f>IF(J79/I79&lt;1,J79/I79,1)</f>
        <v>0</v>
      </c>
      <c r="L79" s="202" t="s">
        <v>426</v>
      </c>
      <c r="M79" s="199" t="s">
        <v>427</v>
      </c>
    </row>
    <row r="80" spans="1:14" s="185" customFormat="1" ht="39" thickBot="1" x14ac:dyDescent="0.3">
      <c r="A80" s="184"/>
      <c r="B80" s="713"/>
      <c r="C80" s="711"/>
      <c r="D80" s="713"/>
      <c r="E80" s="181" t="s">
        <v>458</v>
      </c>
      <c r="F80" s="182" t="s">
        <v>463</v>
      </c>
      <c r="G80" s="182" t="s">
        <v>460</v>
      </c>
      <c r="H80" s="195"/>
      <c r="I80" s="196"/>
      <c r="J80" s="197"/>
      <c r="K80" s="198"/>
      <c r="L80" s="202"/>
      <c r="M80" s="199"/>
    </row>
    <row r="81" spans="1:13" s="185" customFormat="1" ht="39" thickBot="1" x14ac:dyDescent="0.3">
      <c r="A81" s="184"/>
      <c r="B81" s="713"/>
      <c r="C81" s="711"/>
      <c r="D81" s="713"/>
      <c r="E81" s="181" t="s">
        <v>458</v>
      </c>
      <c r="F81" s="182" t="s">
        <v>464</v>
      </c>
      <c r="G81" s="182" t="s">
        <v>461</v>
      </c>
      <c r="H81" s="195"/>
      <c r="I81" s="196"/>
      <c r="J81" s="197"/>
      <c r="K81" s="198"/>
      <c r="L81" s="202"/>
      <c r="M81" s="199"/>
    </row>
    <row r="82" spans="1:13" s="185" customFormat="1" ht="39" thickBot="1" x14ac:dyDescent="0.3">
      <c r="A82" s="184"/>
      <c r="B82" s="713"/>
      <c r="C82" s="712"/>
      <c r="D82" s="709"/>
      <c r="E82" s="181" t="s">
        <v>459</v>
      </c>
      <c r="F82" s="182" t="s">
        <v>465</v>
      </c>
      <c r="G82" s="182" t="s">
        <v>462</v>
      </c>
      <c r="H82" s="195"/>
      <c r="I82" s="196"/>
      <c r="J82" s="197"/>
      <c r="K82" s="198"/>
      <c r="L82" s="202"/>
      <c r="M82" s="199"/>
    </row>
    <row r="83" spans="1:13" ht="63.75" thickBot="1" x14ac:dyDescent="0.3">
      <c r="B83" s="713"/>
      <c r="C83" s="710" t="s">
        <v>316</v>
      </c>
      <c r="D83" s="708"/>
      <c r="E83" s="170" t="s">
        <v>317</v>
      </c>
      <c r="F83" s="182" t="s">
        <v>509</v>
      </c>
      <c r="G83" s="194" t="s">
        <v>428</v>
      </c>
      <c r="H83" s="195"/>
      <c r="I83" s="200">
        <v>0.64000000000000012</v>
      </c>
      <c r="J83" s="201">
        <v>0.64</v>
      </c>
      <c r="K83" s="198">
        <f>IF(J83/I83&lt;1,J83/I83,1)</f>
        <v>1</v>
      </c>
      <c r="L83" s="202" t="s">
        <v>429</v>
      </c>
      <c r="M83" s="199" t="s">
        <v>415</v>
      </c>
    </row>
    <row r="84" spans="1:13" s="185" customFormat="1" ht="32.25" thickBot="1" x14ac:dyDescent="0.3">
      <c r="A84" s="184"/>
      <c r="B84" s="713"/>
      <c r="C84" s="711"/>
      <c r="D84" s="713"/>
      <c r="E84" s="181" t="s">
        <v>466</v>
      </c>
      <c r="F84" s="182" t="s">
        <v>468</v>
      </c>
      <c r="G84" s="206" t="s">
        <v>467</v>
      </c>
      <c r="H84" s="195"/>
      <c r="I84" s="200"/>
      <c r="J84" s="201"/>
      <c r="K84" s="198"/>
      <c r="L84" s="202"/>
      <c r="M84" s="199"/>
    </row>
    <row r="85" spans="1:13" s="185" customFormat="1" ht="32.25" thickBot="1" x14ac:dyDescent="0.3">
      <c r="A85" s="184"/>
      <c r="B85" s="713"/>
      <c r="C85" s="712"/>
      <c r="D85" s="709"/>
      <c r="E85" s="181" t="s">
        <v>466</v>
      </c>
      <c r="F85" s="182" t="s">
        <v>469</v>
      </c>
      <c r="G85" s="206" t="s">
        <v>467</v>
      </c>
      <c r="H85" s="195"/>
      <c r="I85" s="200"/>
      <c r="J85" s="201"/>
      <c r="K85" s="198"/>
      <c r="L85" s="202"/>
      <c r="M85" s="199"/>
    </row>
    <row r="86" spans="1:13" ht="126.75" thickBot="1" x14ac:dyDescent="0.3">
      <c r="B86" s="713"/>
      <c r="C86" s="710" t="s">
        <v>318</v>
      </c>
      <c r="D86" s="708"/>
      <c r="E86" s="170" t="s">
        <v>319</v>
      </c>
      <c r="F86" s="182" t="s">
        <v>510</v>
      </c>
      <c r="G86" s="194" t="s">
        <v>430</v>
      </c>
      <c r="H86" s="195"/>
      <c r="I86" s="200">
        <v>0.8</v>
      </c>
      <c r="J86" s="201">
        <v>1</v>
      </c>
      <c r="K86" s="198">
        <f>IF(J86/I86&lt;1,J86/I86,1)</f>
        <v>1</v>
      </c>
      <c r="L86" s="202" t="s">
        <v>431</v>
      </c>
      <c r="M86" s="199" t="s">
        <v>415</v>
      </c>
    </row>
    <row r="87" spans="1:13" s="185" customFormat="1" ht="32.25" thickBot="1" x14ac:dyDescent="0.3">
      <c r="A87" s="184"/>
      <c r="B87" s="713"/>
      <c r="C87" s="712"/>
      <c r="D87" s="709"/>
      <c r="E87" s="181" t="s">
        <v>470</v>
      </c>
      <c r="F87" s="208" t="s">
        <v>476</v>
      </c>
      <c r="G87" s="206" t="s">
        <v>473</v>
      </c>
      <c r="H87" s="195"/>
      <c r="I87" s="200"/>
      <c r="J87" s="201"/>
      <c r="K87" s="198"/>
      <c r="L87" s="202"/>
      <c r="M87" s="199"/>
    </row>
    <row r="88" spans="1:13" ht="79.5" thickBot="1" x14ac:dyDescent="0.3">
      <c r="B88" s="713"/>
      <c r="C88" s="710" t="s">
        <v>320</v>
      </c>
      <c r="D88" s="708"/>
      <c r="E88" s="170" t="s">
        <v>321</v>
      </c>
      <c r="F88" s="182" t="s">
        <v>504</v>
      </c>
      <c r="G88" s="194" t="s">
        <v>432</v>
      </c>
      <c r="H88" s="195"/>
      <c r="I88" s="203">
        <v>9</v>
      </c>
      <c r="J88" s="197">
        <v>9</v>
      </c>
      <c r="K88" s="198">
        <f>IF(J88/I88&lt;1,J88/I88,1)</f>
        <v>1</v>
      </c>
      <c r="L88" s="202" t="s">
        <v>433</v>
      </c>
      <c r="M88" s="199" t="s">
        <v>415</v>
      </c>
    </row>
    <row r="89" spans="1:13" s="185" customFormat="1" ht="32.25" thickBot="1" x14ac:dyDescent="0.3">
      <c r="A89" s="184"/>
      <c r="B89" s="713"/>
      <c r="C89" s="712"/>
      <c r="D89" s="709"/>
      <c r="E89" s="181" t="s">
        <v>471</v>
      </c>
      <c r="F89" s="182" t="s">
        <v>477</v>
      </c>
      <c r="G89" s="206" t="s">
        <v>474</v>
      </c>
      <c r="H89" s="195"/>
      <c r="I89" s="203"/>
      <c r="J89" s="197"/>
      <c r="K89" s="198"/>
      <c r="L89" s="202"/>
      <c r="M89" s="199"/>
    </row>
    <row r="90" spans="1:13" ht="158.25" thickBot="1" x14ac:dyDescent="0.3">
      <c r="B90" s="713"/>
      <c r="C90" s="710" t="s">
        <v>309</v>
      </c>
      <c r="D90" s="708"/>
      <c r="E90" s="170" t="s">
        <v>322</v>
      </c>
      <c r="F90" s="171" t="s">
        <v>323</v>
      </c>
      <c r="G90" s="194" t="s">
        <v>434</v>
      </c>
      <c r="H90" s="195"/>
      <c r="I90" s="204">
        <v>8</v>
      </c>
      <c r="J90" s="197">
        <v>11</v>
      </c>
      <c r="K90" s="198">
        <f>IF(J90/I90&lt;1,J90/I90,1)</f>
        <v>1</v>
      </c>
      <c r="L90" s="202" t="s">
        <v>435</v>
      </c>
      <c r="M90" s="199" t="s">
        <v>415</v>
      </c>
    </row>
    <row r="91" spans="1:13" s="185" customFormat="1" ht="39" thickBot="1" x14ac:dyDescent="0.3">
      <c r="A91" s="184"/>
      <c r="B91" s="713"/>
      <c r="C91" s="712"/>
      <c r="D91" s="709"/>
      <c r="E91" s="181" t="s">
        <v>472</v>
      </c>
      <c r="F91" s="209" t="s">
        <v>478</v>
      </c>
      <c r="G91" s="206" t="s">
        <v>475</v>
      </c>
      <c r="H91" s="195"/>
      <c r="I91" s="204"/>
      <c r="J91" s="197"/>
      <c r="K91" s="198"/>
      <c r="L91" s="202"/>
      <c r="M91" s="199"/>
    </row>
    <row r="92" spans="1:13" ht="45.75" customHeight="1" thickBot="1" x14ac:dyDescent="0.3">
      <c r="B92" s="713"/>
      <c r="C92" s="708" t="s">
        <v>324</v>
      </c>
      <c r="D92" s="708"/>
      <c r="E92" s="170" t="s">
        <v>325</v>
      </c>
      <c r="F92" s="182" t="s">
        <v>503</v>
      </c>
      <c r="G92" s="194" t="s">
        <v>436</v>
      </c>
      <c r="H92" s="195"/>
      <c r="I92" s="204">
        <v>8</v>
      </c>
      <c r="J92" s="197">
        <v>6.6289999999999996</v>
      </c>
      <c r="K92" s="198">
        <f>IF(J92/I92&lt;1,J92/I92,1)</f>
        <v>0.82862499999999994</v>
      </c>
      <c r="L92" s="202" t="s">
        <v>437</v>
      </c>
      <c r="M92" s="199" t="s">
        <v>415</v>
      </c>
    </row>
    <row r="93" spans="1:13" s="185" customFormat="1" ht="32.25" thickBot="1" x14ac:dyDescent="0.3">
      <c r="A93" s="184"/>
      <c r="B93" s="713"/>
      <c r="C93" s="713"/>
      <c r="D93" s="713"/>
      <c r="E93" s="181" t="s">
        <v>479</v>
      </c>
      <c r="F93" s="182" t="s">
        <v>481</v>
      </c>
      <c r="G93" s="206" t="s">
        <v>480</v>
      </c>
      <c r="H93" s="195"/>
      <c r="I93" s="204"/>
      <c r="J93" s="197"/>
      <c r="K93" s="198"/>
      <c r="L93" s="202"/>
      <c r="M93" s="199"/>
    </row>
    <row r="94" spans="1:13" s="185" customFormat="1" ht="32.25" thickBot="1" x14ac:dyDescent="0.3">
      <c r="A94" s="184"/>
      <c r="B94" s="713"/>
      <c r="C94" s="709"/>
      <c r="D94" s="709"/>
      <c r="E94" s="181" t="s">
        <v>479</v>
      </c>
      <c r="F94" s="182" t="s">
        <v>481</v>
      </c>
      <c r="G94" s="206" t="s">
        <v>480</v>
      </c>
      <c r="H94" s="195"/>
      <c r="I94" s="204"/>
      <c r="J94" s="197"/>
      <c r="K94" s="198"/>
      <c r="L94" s="202"/>
      <c r="M94" s="199"/>
    </row>
    <row r="95" spans="1:13" ht="63.75" thickBot="1" x14ac:dyDescent="0.3">
      <c r="B95" s="713"/>
      <c r="C95" s="710" t="s">
        <v>309</v>
      </c>
      <c r="D95" s="708"/>
      <c r="E95" s="170" t="s">
        <v>326</v>
      </c>
      <c r="F95" s="182" t="s">
        <v>501</v>
      </c>
      <c r="G95" s="216" t="s">
        <v>502</v>
      </c>
      <c r="H95" s="195"/>
      <c r="I95" s="204">
        <v>4</v>
      </c>
      <c r="J95" s="197">
        <v>5</v>
      </c>
      <c r="K95" s="198">
        <f>IF(J95/I95&lt;1,J95/I95,1)</f>
        <v>1</v>
      </c>
      <c r="L95" s="202" t="s">
        <v>438</v>
      </c>
      <c r="M95" s="199" t="s">
        <v>415</v>
      </c>
    </row>
    <row r="96" spans="1:13" s="185" customFormat="1" ht="31.5" x14ac:dyDescent="0.25">
      <c r="A96" s="184"/>
      <c r="B96" s="713"/>
      <c r="C96" s="712"/>
      <c r="D96" s="709"/>
      <c r="E96" s="181" t="s">
        <v>482</v>
      </c>
      <c r="F96" s="182" t="s">
        <v>483</v>
      </c>
      <c r="G96" s="215" t="s">
        <v>484</v>
      </c>
      <c r="H96" s="183"/>
      <c r="I96" s="210"/>
      <c r="J96" s="211"/>
      <c r="K96" s="212"/>
      <c r="L96" s="213"/>
      <c r="M96" s="214"/>
    </row>
    <row r="97" spans="1:13" ht="30" customHeight="1" x14ac:dyDescent="0.25">
      <c r="B97" s="713"/>
      <c r="C97" s="710" t="s">
        <v>327</v>
      </c>
      <c r="D97" s="708"/>
      <c r="E97" s="170" t="s">
        <v>328</v>
      </c>
      <c r="F97" s="182" t="s">
        <v>499</v>
      </c>
      <c r="G97" s="206" t="s">
        <v>500</v>
      </c>
      <c r="H97" s="174"/>
      <c r="I97" s="174"/>
      <c r="J97" s="174"/>
      <c r="K97" s="303"/>
      <c r="L97" s="174"/>
      <c r="M97" s="175"/>
    </row>
    <row r="98" spans="1:13" s="185" customFormat="1" ht="51" x14ac:dyDescent="0.25">
      <c r="A98" s="184"/>
      <c r="B98" s="713"/>
      <c r="C98" s="711"/>
      <c r="D98" s="713"/>
      <c r="E98" s="181" t="s">
        <v>485</v>
      </c>
      <c r="F98" s="182" t="s">
        <v>511</v>
      </c>
      <c r="G98" s="206" t="s">
        <v>492</v>
      </c>
      <c r="H98" s="174"/>
      <c r="I98" s="174"/>
      <c r="J98" s="174"/>
      <c r="K98" s="303"/>
      <c r="L98" s="174"/>
      <c r="M98" s="175"/>
    </row>
    <row r="99" spans="1:13" s="185" customFormat="1" ht="25.5" x14ac:dyDescent="0.25">
      <c r="A99" s="184"/>
      <c r="B99" s="713"/>
      <c r="C99" s="711"/>
      <c r="D99" s="713"/>
      <c r="E99" s="181" t="s">
        <v>486</v>
      </c>
      <c r="F99" s="182" t="s">
        <v>512</v>
      </c>
      <c r="G99" s="215" t="s">
        <v>493</v>
      </c>
      <c r="H99" s="174"/>
      <c r="I99" s="174"/>
      <c r="J99" s="174"/>
      <c r="K99" s="303"/>
      <c r="L99" s="174"/>
      <c r="M99" s="175"/>
    </row>
    <row r="100" spans="1:13" s="185" customFormat="1" ht="38.25" x14ac:dyDescent="0.25">
      <c r="A100" s="184"/>
      <c r="B100" s="713"/>
      <c r="C100" s="711"/>
      <c r="D100" s="713"/>
      <c r="E100" s="181" t="s">
        <v>487</v>
      </c>
      <c r="F100" s="182" t="s">
        <v>513</v>
      </c>
      <c r="G100" s="215" t="s">
        <v>494</v>
      </c>
      <c r="H100" s="174"/>
      <c r="I100" s="174"/>
      <c r="J100" s="174"/>
      <c r="K100" s="303"/>
      <c r="L100" s="174"/>
      <c r="M100" s="175"/>
    </row>
    <row r="101" spans="1:13" s="185" customFormat="1" ht="38.25" x14ac:dyDescent="0.25">
      <c r="A101" s="184"/>
      <c r="B101" s="713"/>
      <c r="C101" s="711"/>
      <c r="D101" s="713"/>
      <c r="E101" s="181" t="s">
        <v>488</v>
      </c>
      <c r="F101" s="182" t="s">
        <v>514</v>
      </c>
      <c r="G101" s="182" t="s">
        <v>495</v>
      </c>
      <c r="H101" s="174"/>
      <c r="I101" s="174"/>
      <c r="J101" s="174"/>
      <c r="K101" s="303"/>
      <c r="L101" s="174"/>
      <c r="M101" s="175"/>
    </row>
    <row r="102" spans="1:13" s="185" customFormat="1" ht="25.5" x14ac:dyDescent="0.25">
      <c r="A102" s="184"/>
      <c r="B102" s="713"/>
      <c r="C102" s="711"/>
      <c r="D102" s="713"/>
      <c r="E102" s="181" t="s">
        <v>489</v>
      </c>
      <c r="F102" s="182" t="s">
        <v>515</v>
      </c>
      <c r="G102" s="182" t="s">
        <v>496</v>
      </c>
      <c r="H102" s="174"/>
      <c r="I102" s="174"/>
      <c r="J102" s="174"/>
      <c r="K102" s="303"/>
      <c r="L102" s="174"/>
      <c r="M102" s="175"/>
    </row>
    <row r="103" spans="1:13" s="185" customFormat="1" ht="51" x14ac:dyDescent="0.25">
      <c r="A103" s="184"/>
      <c r="B103" s="713"/>
      <c r="C103" s="711"/>
      <c r="D103" s="713"/>
      <c r="E103" s="181" t="s">
        <v>490</v>
      </c>
      <c r="F103" s="182" t="s">
        <v>516</v>
      </c>
      <c r="G103" s="206" t="s">
        <v>497</v>
      </c>
      <c r="H103" s="174"/>
      <c r="I103" s="174"/>
      <c r="J103" s="174"/>
      <c r="K103" s="303"/>
      <c r="L103" s="174"/>
      <c r="M103" s="175"/>
    </row>
    <row r="104" spans="1:13" s="185" customFormat="1" ht="38.25" x14ac:dyDescent="0.25">
      <c r="A104" s="184"/>
      <c r="B104" s="709"/>
      <c r="C104" s="712"/>
      <c r="D104" s="709"/>
      <c r="E104" s="181" t="s">
        <v>491</v>
      </c>
      <c r="F104" s="182" t="s">
        <v>517</v>
      </c>
      <c r="G104" s="206" t="s">
        <v>498</v>
      </c>
      <c r="H104" s="174"/>
      <c r="I104" s="174"/>
      <c r="J104" s="174"/>
      <c r="K104" s="303"/>
      <c r="L104" s="174"/>
      <c r="M104" s="175"/>
    </row>
    <row r="105" spans="1:13" ht="38.25" x14ac:dyDescent="0.25">
      <c r="B105" s="710" t="s">
        <v>329</v>
      </c>
      <c r="C105" s="710" t="s">
        <v>309</v>
      </c>
      <c r="D105" s="708"/>
      <c r="E105" s="170" t="s">
        <v>330</v>
      </c>
      <c r="F105" s="218" t="s">
        <v>521</v>
      </c>
      <c r="G105" s="206" t="s">
        <v>525</v>
      </c>
      <c r="H105" s="174"/>
      <c r="I105" s="174"/>
      <c r="J105" s="174"/>
      <c r="K105" s="303"/>
      <c r="L105" s="174"/>
      <c r="M105" s="175"/>
    </row>
    <row r="106" spans="1:13" s="185" customFormat="1" ht="25.5" x14ac:dyDescent="0.25">
      <c r="A106" s="184"/>
      <c r="B106" s="711"/>
      <c r="C106" s="711"/>
      <c r="D106" s="713"/>
      <c r="E106" s="181" t="s">
        <v>605</v>
      </c>
      <c r="F106" s="182" t="s">
        <v>609</v>
      </c>
      <c r="G106" s="182" t="s">
        <v>613</v>
      </c>
      <c r="H106" s="174"/>
      <c r="I106" s="174"/>
      <c r="J106" s="174"/>
      <c r="K106" s="303"/>
      <c r="L106" s="174"/>
      <c r="M106" s="175"/>
    </row>
    <row r="107" spans="1:13" s="185" customFormat="1" ht="25.5" x14ac:dyDescent="0.25">
      <c r="A107" s="184"/>
      <c r="B107" s="711"/>
      <c r="C107" s="711"/>
      <c r="D107" s="713"/>
      <c r="E107" s="181" t="s">
        <v>606</v>
      </c>
      <c r="F107" s="182" t="s">
        <v>610</v>
      </c>
      <c r="G107" s="206" t="s">
        <v>614</v>
      </c>
      <c r="H107" s="174"/>
      <c r="I107" s="174"/>
      <c r="J107" s="174"/>
      <c r="K107" s="303"/>
      <c r="L107" s="174"/>
      <c r="M107" s="175"/>
    </row>
    <row r="108" spans="1:13" s="185" customFormat="1" ht="38.25" x14ac:dyDescent="0.25">
      <c r="A108" s="184"/>
      <c r="B108" s="711"/>
      <c r="C108" s="711"/>
      <c r="D108" s="713"/>
      <c r="E108" s="181" t="s">
        <v>607</v>
      </c>
      <c r="F108" s="182" t="s">
        <v>611</v>
      </c>
      <c r="G108" s="206" t="s">
        <v>615</v>
      </c>
      <c r="H108" s="174"/>
      <c r="I108" s="174"/>
      <c r="J108" s="174"/>
      <c r="K108" s="303"/>
      <c r="L108" s="174"/>
      <c r="M108" s="175"/>
    </row>
    <row r="109" spans="1:13" s="185" customFormat="1" ht="25.5" x14ac:dyDescent="0.25">
      <c r="A109" s="184"/>
      <c r="B109" s="711"/>
      <c r="C109" s="712"/>
      <c r="D109" s="709"/>
      <c r="E109" s="181" t="s">
        <v>608</v>
      </c>
      <c r="F109" s="182" t="s">
        <v>612</v>
      </c>
      <c r="G109" s="206" t="s">
        <v>616</v>
      </c>
      <c r="H109" s="174"/>
      <c r="I109" s="174"/>
      <c r="J109" s="174"/>
      <c r="K109" s="303"/>
      <c r="L109" s="174"/>
      <c r="M109" s="175"/>
    </row>
    <row r="110" spans="1:13" ht="25.5" x14ac:dyDescent="0.25">
      <c r="B110" s="711"/>
      <c r="C110" s="710" t="s">
        <v>309</v>
      </c>
      <c r="D110" s="708"/>
      <c r="E110" s="170" t="s">
        <v>331</v>
      </c>
      <c r="F110" s="182" t="s">
        <v>518</v>
      </c>
      <c r="G110" s="219" t="s">
        <v>522</v>
      </c>
      <c r="H110" s="174"/>
      <c r="I110" s="174"/>
      <c r="J110" s="174"/>
      <c r="K110" s="303"/>
      <c r="L110" s="174"/>
      <c r="M110" s="175"/>
    </row>
    <row r="111" spans="1:13" s="185" customFormat="1" ht="63.75" x14ac:dyDescent="0.25">
      <c r="A111" s="184"/>
      <c r="B111" s="711"/>
      <c r="C111" s="712"/>
      <c r="D111" s="709"/>
      <c r="E111" s="181" t="s">
        <v>617</v>
      </c>
      <c r="F111" s="182" t="s">
        <v>626</v>
      </c>
      <c r="G111" s="206" t="s">
        <v>627</v>
      </c>
      <c r="H111" s="174"/>
      <c r="I111" s="174"/>
      <c r="J111" s="174"/>
      <c r="K111" s="303"/>
      <c r="L111" s="174"/>
      <c r="M111" s="175"/>
    </row>
    <row r="112" spans="1:13" ht="63.75" x14ac:dyDescent="0.25">
      <c r="B112" s="711"/>
      <c r="C112" s="710" t="s">
        <v>309</v>
      </c>
      <c r="D112" s="708"/>
      <c r="E112" s="170" t="s">
        <v>332</v>
      </c>
      <c r="F112" s="217" t="s">
        <v>519</v>
      </c>
      <c r="G112" s="220" t="s">
        <v>523</v>
      </c>
      <c r="H112" s="174"/>
      <c r="I112" s="174"/>
      <c r="J112" s="174"/>
      <c r="K112" s="303"/>
      <c r="L112" s="174"/>
      <c r="M112" s="175"/>
    </row>
    <row r="113" spans="1:13" s="185" customFormat="1" ht="25.5" x14ac:dyDescent="0.25">
      <c r="A113" s="184"/>
      <c r="B113" s="711"/>
      <c r="C113" s="711"/>
      <c r="D113" s="713"/>
      <c r="E113" s="181" t="s">
        <v>618</v>
      </c>
      <c r="F113" s="182" t="s">
        <v>622</v>
      </c>
      <c r="G113" s="206" t="s">
        <v>628</v>
      </c>
      <c r="H113" s="174"/>
      <c r="I113" s="174"/>
      <c r="J113" s="174"/>
      <c r="K113" s="303"/>
      <c r="L113" s="174"/>
      <c r="M113" s="175"/>
    </row>
    <row r="114" spans="1:13" s="185" customFormat="1" ht="25.5" x14ac:dyDescent="0.25">
      <c r="A114" s="184"/>
      <c r="B114" s="711"/>
      <c r="C114" s="711"/>
      <c r="D114" s="713"/>
      <c r="E114" s="181" t="s">
        <v>619</v>
      </c>
      <c r="F114" s="182" t="s">
        <v>623</v>
      </c>
      <c r="G114" s="206" t="s">
        <v>629</v>
      </c>
      <c r="H114" s="174"/>
      <c r="I114" s="174"/>
      <c r="J114" s="174"/>
      <c r="K114" s="303"/>
      <c r="L114" s="174"/>
      <c r="M114" s="175"/>
    </row>
    <row r="115" spans="1:13" s="185" customFormat="1" ht="38.25" x14ac:dyDescent="0.25">
      <c r="A115" s="184"/>
      <c r="B115" s="711"/>
      <c r="C115" s="712"/>
      <c r="D115" s="709"/>
      <c r="E115" s="181" t="s">
        <v>620</v>
      </c>
      <c r="F115" s="182" t="s">
        <v>624</v>
      </c>
      <c r="G115" s="182" t="s">
        <v>630</v>
      </c>
      <c r="H115" s="174"/>
      <c r="I115" s="174"/>
      <c r="J115" s="174"/>
      <c r="K115" s="303"/>
      <c r="L115" s="174"/>
      <c r="M115" s="175"/>
    </row>
    <row r="116" spans="1:13" s="185" customFormat="1" ht="51" x14ac:dyDescent="0.25">
      <c r="A116" s="184"/>
      <c r="B116" s="711"/>
      <c r="C116" s="710" t="s">
        <v>309</v>
      </c>
      <c r="D116" s="708"/>
      <c r="E116" s="170" t="s">
        <v>604</v>
      </c>
      <c r="F116" s="217" t="s">
        <v>520</v>
      </c>
      <c r="G116" s="220" t="s">
        <v>524</v>
      </c>
      <c r="H116" s="174"/>
      <c r="I116" s="174"/>
      <c r="J116" s="174"/>
      <c r="K116" s="303"/>
      <c r="L116" s="174"/>
      <c r="M116" s="175"/>
    </row>
    <row r="117" spans="1:13" s="185" customFormat="1" ht="38.25" x14ac:dyDescent="0.25">
      <c r="A117" s="184"/>
      <c r="B117" s="712"/>
      <c r="C117" s="712"/>
      <c r="D117" s="709"/>
      <c r="E117" s="181" t="s">
        <v>621</v>
      </c>
      <c r="F117" s="182" t="s">
        <v>625</v>
      </c>
      <c r="G117" s="182" t="s">
        <v>631</v>
      </c>
      <c r="H117" s="174"/>
      <c r="I117" s="174"/>
      <c r="J117" s="174"/>
      <c r="K117" s="303"/>
      <c r="L117" s="174"/>
      <c r="M117" s="175"/>
    </row>
    <row r="118" spans="1:13" ht="38.25" x14ac:dyDescent="0.25">
      <c r="B118" s="708" t="s">
        <v>333</v>
      </c>
      <c r="C118" s="710" t="s">
        <v>334</v>
      </c>
      <c r="D118" s="708"/>
      <c r="E118" s="170" t="s">
        <v>335</v>
      </c>
      <c r="F118" s="182" t="s">
        <v>527</v>
      </c>
      <c r="G118" s="221" t="s">
        <v>534</v>
      </c>
      <c r="H118" s="174"/>
      <c r="I118" s="174"/>
      <c r="J118" s="174"/>
      <c r="K118" s="303"/>
      <c r="L118" s="174"/>
      <c r="M118" s="175"/>
    </row>
    <row r="119" spans="1:13" s="185" customFormat="1" ht="48" customHeight="1" x14ac:dyDescent="0.25">
      <c r="A119" s="184"/>
      <c r="B119" s="713"/>
      <c r="C119" s="712"/>
      <c r="D119" s="709"/>
      <c r="E119" s="181" t="s">
        <v>636</v>
      </c>
      <c r="F119" s="182" t="s">
        <v>632</v>
      </c>
      <c r="G119" s="206" t="s">
        <v>640</v>
      </c>
      <c r="H119" s="174"/>
      <c r="I119" s="174"/>
      <c r="J119" s="174"/>
      <c r="K119" s="303"/>
      <c r="L119" s="174"/>
      <c r="M119" s="175"/>
    </row>
    <row r="120" spans="1:13" ht="76.5" x14ac:dyDescent="0.25">
      <c r="B120" s="713"/>
      <c r="C120" s="710" t="s">
        <v>334</v>
      </c>
      <c r="D120" s="708"/>
      <c r="E120" s="170" t="s">
        <v>336</v>
      </c>
      <c r="F120" s="220" t="s">
        <v>528</v>
      </c>
      <c r="G120" s="220" t="s">
        <v>539</v>
      </c>
      <c r="H120" s="174"/>
      <c r="I120" s="174"/>
      <c r="J120" s="174"/>
      <c r="K120" s="303"/>
      <c r="L120" s="174"/>
      <c r="M120" s="175"/>
    </row>
    <row r="121" spans="1:13" s="185" customFormat="1" ht="25.5" x14ac:dyDescent="0.25">
      <c r="A121" s="184"/>
      <c r="B121" s="713"/>
      <c r="C121" s="711"/>
      <c r="D121" s="713"/>
      <c r="E121" s="181" t="s">
        <v>637</v>
      </c>
      <c r="F121" s="182" t="s">
        <v>633</v>
      </c>
      <c r="G121" s="206" t="s">
        <v>641</v>
      </c>
      <c r="H121" s="174"/>
      <c r="I121" s="174"/>
      <c r="J121" s="174"/>
      <c r="K121" s="303"/>
      <c r="L121" s="174"/>
      <c r="M121" s="175"/>
    </row>
    <row r="122" spans="1:13" s="185" customFormat="1" ht="25.5" x14ac:dyDescent="0.25">
      <c r="A122" s="184"/>
      <c r="B122" s="713"/>
      <c r="C122" s="712"/>
      <c r="D122" s="709"/>
      <c r="E122" s="181" t="s">
        <v>638</v>
      </c>
      <c r="F122" s="182" t="s">
        <v>634</v>
      </c>
      <c r="G122" s="182" t="s">
        <v>642</v>
      </c>
      <c r="H122" s="174"/>
      <c r="I122" s="174"/>
      <c r="J122" s="174"/>
      <c r="K122" s="303"/>
      <c r="L122" s="174"/>
      <c r="M122" s="175"/>
    </row>
    <row r="123" spans="1:13" ht="51" x14ac:dyDescent="0.25">
      <c r="B123" s="713"/>
      <c r="C123" s="710" t="s">
        <v>334</v>
      </c>
      <c r="D123" s="708"/>
      <c r="E123" s="170" t="s">
        <v>337</v>
      </c>
      <c r="F123" s="182" t="s">
        <v>529</v>
      </c>
      <c r="G123" s="182" t="s">
        <v>535</v>
      </c>
      <c r="H123" s="174"/>
      <c r="I123" s="174"/>
      <c r="J123" s="174"/>
      <c r="K123" s="303"/>
      <c r="L123" s="174"/>
      <c r="M123" s="175"/>
    </row>
    <row r="124" spans="1:13" s="185" customFormat="1" ht="36" customHeight="1" x14ac:dyDescent="0.25">
      <c r="A124" s="184"/>
      <c r="B124" s="713"/>
      <c r="C124" s="712"/>
      <c r="D124" s="709"/>
      <c r="E124" s="181" t="s">
        <v>639</v>
      </c>
      <c r="F124" s="182" t="s">
        <v>635</v>
      </c>
      <c r="G124" s="206" t="s">
        <v>643</v>
      </c>
      <c r="H124" s="174"/>
      <c r="I124" s="174"/>
      <c r="J124" s="174"/>
      <c r="K124" s="303"/>
      <c r="L124" s="174"/>
      <c r="M124" s="175"/>
    </row>
    <row r="125" spans="1:13" ht="51" x14ac:dyDescent="0.25">
      <c r="B125" s="713"/>
      <c r="C125" s="710" t="s">
        <v>334</v>
      </c>
      <c r="D125" s="708"/>
      <c r="E125" s="170" t="s">
        <v>338</v>
      </c>
      <c r="F125" s="182" t="s">
        <v>530</v>
      </c>
      <c r="G125" s="221" t="s">
        <v>536</v>
      </c>
      <c r="H125" s="174"/>
      <c r="I125" s="174"/>
      <c r="J125" s="174"/>
      <c r="K125" s="303"/>
      <c r="L125" s="174"/>
      <c r="M125" s="175"/>
    </row>
    <row r="126" spans="1:13" s="185" customFormat="1" ht="25.5" x14ac:dyDescent="0.25">
      <c r="A126" s="184"/>
      <c r="B126" s="713"/>
      <c r="C126" s="711"/>
      <c r="D126" s="713"/>
      <c r="E126" s="181" t="s">
        <v>660</v>
      </c>
      <c r="F126" s="182" t="s">
        <v>652</v>
      </c>
      <c r="G126" s="206" t="s">
        <v>644</v>
      </c>
      <c r="H126" s="174"/>
      <c r="I126" s="174"/>
      <c r="J126" s="174"/>
      <c r="K126" s="303"/>
      <c r="L126" s="174"/>
      <c r="M126" s="175"/>
    </row>
    <row r="127" spans="1:13" s="185" customFormat="1" ht="38.25" x14ac:dyDescent="0.25">
      <c r="A127" s="184"/>
      <c r="B127" s="713"/>
      <c r="C127" s="711"/>
      <c r="D127" s="713"/>
      <c r="E127" s="181" t="s">
        <v>661</v>
      </c>
      <c r="F127" s="182" t="s">
        <v>653</v>
      </c>
      <c r="G127" s="206" t="s">
        <v>645</v>
      </c>
      <c r="H127" s="174"/>
      <c r="I127" s="174"/>
      <c r="J127" s="174"/>
      <c r="K127" s="303"/>
      <c r="L127" s="174"/>
      <c r="M127" s="175"/>
    </row>
    <row r="128" spans="1:13" s="185" customFormat="1" ht="38.25" x14ac:dyDescent="0.25">
      <c r="A128" s="184"/>
      <c r="B128" s="713"/>
      <c r="C128" s="711"/>
      <c r="D128" s="713"/>
      <c r="E128" s="181" t="s">
        <v>661</v>
      </c>
      <c r="F128" s="182" t="s">
        <v>654</v>
      </c>
      <c r="G128" s="182" t="s">
        <v>646</v>
      </c>
      <c r="H128" s="174"/>
      <c r="I128" s="174"/>
      <c r="J128" s="174"/>
      <c r="K128" s="303"/>
      <c r="L128" s="174"/>
      <c r="M128" s="175"/>
    </row>
    <row r="129" spans="1:13" s="185" customFormat="1" ht="38.25" x14ac:dyDescent="0.25">
      <c r="A129" s="184"/>
      <c r="B129" s="713"/>
      <c r="C129" s="711"/>
      <c r="D129" s="713"/>
      <c r="E129" s="181" t="s">
        <v>662</v>
      </c>
      <c r="F129" s="182" t="s">
        <v>655</v>
      </c>
      <c r="G129" s="206" t="s">
        <v>647</v>
      </c>
      <c r="H129" s="174"/>
      <c r="I129" s="174"/>
      <c r="J129" s="174"/>
      <c r="K129" s="303"/>
      <c r="L129" s="174"/>
      <c r="M129" s="175"/>
    </row>
    <row r="130" spans="1:13" s="185" customFormat="1" ht="25.5" x14ac:dyDescent="0.25">
      <c r="A130" s="184"/>
      <c r="B130" s="713"/>
      <c r="C130" s="711"/>
      <c r="D130" s="713"/>
      <c r="E130" s="181" t="s">
        <v>663</v>
      </c>
      <c r="F130" s="182" t="s">
        <v>656</v>
      </c>
      <c r="G130" s="182" t="s">
        <v>648</v>
      </c>
      <c r="H130" s="174"/>
      <c r="I130" s="174"/>
      <c r="J130" s="174"/>
      <c r="K130" s="303"/>
      <c r="L130" s="174"/>
      <c r="M130" s="175"/>
    </row>
    <row r="131" spans="1:13" s="185" customFormat="1" ht="25.5" x14ac:dyDescent="0.25">
      <c r="A131" s="184"/>
      <c r="B131" s="713"/>
      <c r="C131" s="711"/>
      <c r="D131" s="713"/>
      <c r="E131" s="181" t="s">
        <v>664</v>
      </c>
      <c r="F131" s="182" t="s">
        <v>657</v>
      </c>
      <c r="G131" s="182" t="s">
        <v>649</v>
      </c>
      <c r="H131" s="174"/>
      <c r="I131" s="174"/>
      <c r="J131" s="174"/>
      <c r="K131" s="303"/>
      <c r="L131" s="174"/>
      <c r="M131" s="175"/>
    </row>
    <row r="132" spans="1:13" s="185" customFormat="1" ht="38.25" x14ac:dyDescent="0.25">
      <c r="A132" s="184"/>
      <c r="B132" s="713"/>
      <c r="C132" s="711"/>
      <c r="D132" s="713"/>
      <c r="E132" s="181" t="s">
        <v>665</v>
      </c>
      <c r="F132" s="182" t="s">
        <v>658</v>
      </c>
      <c r="G132" s="182" t="s">
        <v>650</v>
      </c>
      <c r="H132" s="174"/>
      <c r="I132" s="174"/>
      <c r="J132" s="174"/>
      <c r="K132" s="303"/>
      <c r="L132" s="174"/>
      <c r="M132" s="175"/>
    </row>
    <row r="133" spans="1:13" s="185" customFormat="1" ht="26.25" customHeight="1" x14ac:dyDescent="0.25">
      <c r="A133" s="184"/>
      <c r="B133" s="713"/>
      <c r="C133" s="712"/>
      <c r="D133" s="709"/>
      <c r="E133" s="181" t="s">
        <v>666</v>
      </c>
      <c r="F133" s="182" t="s">
        <v>659</v>
      </c>
      <c r="G133" s="182" t="s">
        <v>651</v>
      </c>
      <c r="H133" s="174"/>
      <c r="I133" s="174"/>
      <c r="J133" s="174"/>
      <c r="K133" s="303"/>
      <c r="L133" s="174"/>
      <c r="M133" s="175"/>
    </row>
    <row r="134" spans="1:13" ht="38.25" x14ac:dyDescent="0.25">
      <c r="B134" s="713"/>
      <c r="C134" s="710" t="s">
        <v>334</v>
      </c>
      <c r="D134" s="708"/>
      <c r="E134" s="170" t="s">
        <v>339</v>
      </c>
      <c r="F134" s="182" t="s">
        <v>531</v>
      </c>
      <c r="G134" s="221" t="s">
        <v>537</v>
      </c>
      <c r="H134" s="174"/>
      <c r="I134" s="174"/>
      <c r="J134" s="174"/>
      <c r="K134" s="303"/>
      <c r="L134" s="174"/>
      <c r="M134" s="175"/>
    </row>
    <row r="135" spans="1:13" s="185" customFormat="1" ht="38.25" x14ac:dyDescent="0.25">
      <c r="A135" s="184"/>
      <c r="B135" s="713"/>
      <c r="C135" s="711"/>
      <c r="D135" s="713"/>
      <c r="E135" s="181" t="s">
        <v>668</v>
      </c>
      <c r="F135" s="182" t="s">
        <v>679</v>
      </c>
      <c r="G135" s="206" t="s">
        <v>675</v>
      </c>
      <c r="H135" s="174"/>
      <c r="I135" s="174"/>
      <c r="J135" s="174"/>
      <c r="K135" s="303"/>
      <c r="L135" s="174"/>
      <c r="M135" s="175"/>
    </row>
    <row r="136" spans="1:13" s="185" customFormat="1" ht="25.5" x14ac:dyDescent="0.25">
      <c r="A136" s="184"/>
      <c r="B136" s="713"/>
      <c r="C136" s="711"/>
      <c r="D136" s="713"/>
      <c r="E136" s="181" t="s">
        <v>669</v>
      </c>
      <c r="F136" s="182" t="s">
        <v>680</v>
      </c>
      <c r="G136" s="182" t="s">
        <v>676</v>
      </c>
      <c r="H136" s="174"/>
      <c r="I136" s="174"/>
      <c r="J136" s="174"/>
      <c r="K136" s="303"/>
      <c r="L136" s="174"/>
      <c r="M136" s="175"/>
    </row>
    <row r="137" spans="1:13" s="185" customFormat="1" ht="25.5" x14ac:dyDescent="0.25">
      <c r="A137" s="184"/>
      <c r="B137" s="713"/>
      <c r="C137" s="711"/>
      <c r="D137" s="713"/>
      <c r="E137" s="181" t="s">
        <v>670</v>
      </c>
      <c r="F137" s="182" t="s">
        <v>681</v>
      </c>
      <c r="G137" s="206" t="s">
        <v>677</v>
      </c>
      <c r="H137" s="174"/>
      <c r="I137" s="174"/>
      <c r="J137" s="174"/>
      <c r="K137" s="303"/>
      <c r="L137" s="174"/>
      <c r="M137" s="175"/>
    </row>
    <row r="138" spans="1:13" s="185" customFormat="1" ht="25.5" x14ac:dyDescent="0.25">
      <c r="A138" s="184"/>
      <c r="B138" s="713"/>
      <c r="C138" s="712"/>
      <c r="D138" s="709"/>
      <c r="E138" s="181" t="s">
        <v>671</v>
      </c>
      <c r="F138" s="182" t="s">
        <v>682</v>
      </c>
      <c r="G138" s="206" t="s">
        <v>678</v>
      </c>
      <c r="H138" s="174"/>
      <c r="I138" s="174"/>
      <c r="J138" s="174"/>
      <c r="K138" s="303"/>
      <c r="L138" s="174"/>
      <c r="M138" s="175"/>
    </row>
    <row r="139" spans="1:13" ht="45" customHeight="1" x14ac:dyDescent="0.25">
      <c r="B139" s="713"/>
      <c r="C139" s="710" t="s">
        <v>340</v>
      </c>
      <c r="D139" s="710"/>
      <c r="E139" s="170" t="s">
        <v>341</v>
      </c>
      <c r="F139" s="182" t="s">
        <v>532</v>
      </c>
      <c r="G139" s="206" t="s">
        <v>538</v>
      </c>
      <c r="H139" s="174"/>
      <c r="I139" s="174"/>
      <c r="J139" s="174"/>
      <c r="K139" s="303"/>
      <c r="L139" s="174"/>
      <c r="M139" s="175"/>
    </row>
    <row r="140" spans="1:13" s="185" customFormat="1" ht="25.5" x14ac:dyDescent="0.25">
      <c r="A140" s="184"/>
      <c r="B140" s="713"/>
      <c r="C140" s="711"/>
      <c r="D140" s="711"/>
      <c r="E140" s="181" t="s">
        <v>672</v>
      </c>
      <c r="F140" s="182" t="s">
        <v>686</v>
      </c>
      <c r="G140" s="206" t="s">
        <v>683</v>
      </c>
      <c r="H140" s="174"/>
      <c r="I140" s="174"/>
      <c r="J140" s="174"/>
      <c r="K140" s="303"/>
      <c r="L140" s="174"/>
      <c r="M140" s="175"/>
    </row>
    <row r="141" spans="1:13" s="185" customFormat="1" ht="25.5" x14ac:dyDescent="0.25">
      <c r="A141" s="184"/>
      <c r="B141" s="713"/>
      <c r="C141" s="711"/>
      <c r="D141" s="711"/>
      <c r="E141" s="181" t="s">
        <v>673</v>
      </c>
      <c r="F141" s="182" t="s">
        <v>687</v>
      </c>
      <c r="G141" s="206" t="s">
        <v>684</v>
      </c>
      <c r="H141" s="174"/>
      <c r="I141" s="174"/>
      <c r="J141" s="174"/>
      <c r="K141" s="303"/>
      <c r="L141" s="174"/>
      <c r="M141" s="175"/>
    </row>
    <row r="142" spans="1:13" s="185" customFormat="1" ht="25.5" x14ac:dyDescent="0.25">
      <c r="A142" s="184"/>
      <c r="B142" s="713"/>
      <c r="C142" s="712"/>
      <c r="D142" s="712"/>
      <c r="E142" s="181" t="s">
        <v>674</v>
      </c>
      <c r="F142" s="182" t="s">
        <v>688</v>
      </c>
      <c r="G142" s="206" t="s">
        <v>685</v>
      </c>
      <c r="H142" s="174"/>
      <c r="I142" s="174"/>
      <c r="J142" s="174"/>
      <c r="K142" s="303"/>
      <c r="L142" s="174"/>
      <c r="M142" s="175"/>
    </row>
    <row r="143" spans="1:13" s="185" customFormat="1" ht="51" x14ac:dyDescent="0.25">
      <c r="A143" s="184"/>
      <c r="B143" s="713"/>
      <c r="C143" s="710" t="s">
        <v>367</v>
      </c>
      <c r="D143" s="708"/>
      <c r="E143" s="170" t="s">
        <v>526</v>
      </c>
      <c r="F143" s="182" t="s">
        <v>533</v>
      </c>
      <c r="G143" s="182" t="s">
        <v>540</v>
      </c>
      <c r="H143" s="174"/>
      <c r="I143" s="174"/>
      <c r="J143" s="174"/>
      <c r="K143" s="303"/>
      <c r="L143" s="174"/>
      <c r="M143" s="175"/>
    </row>
    <row r="144" spans="1:13" s="185" customFormat="1" ht="25.5" x14ac:dyDescent="0.25">
      <c r="A144" s="184"/>
      <c r="B144" s="713"/>
      <c r="C144" s="711"/>
      <c r="D144" s="713"/>
      <c r="E144" s="181" t="s">
        <v>689</v>
      </c>
      <c r="F144" s="182" t="s">
        <v>693</v>
      </c>
      <c r="G144" s="182" t="s">
        <v>691</v>
      </c>
      <c r="H144" s="174"/>
      <c r="I144" s="174"/>
      <c r="J144" s="174"/>
      <c r="K144" s="303"/>
      <c r="L144" s="174"/>
      <c r="M144" s="175"/>
    </row>
    <row r="145" spans="1:13" s="185" customFormat="1" ht="25.5" x14ac:dyDescent="0.25">
      <c r="A145" s="184"/>
      <c r="B145" s="709"/>
      <c r="C145" s="712"/>
      <c r="D145" s="709"/>
      <c r="E145" s="181" t="s">
        <v>690</v>
      </c>
      <c r="F145" s="182" t="s">
        <v>694</v>
      </c>
      <c r="G145" s="182" t="s">
        <v>692</v>
      </c>
      <c r="H145" s="174"/>
      <c r="I145" s="174"/>
      <c r="J145" s="174"/>
      <c r="K145" s="303"/>
      <c r="L145" s="174"/>
      <c r="M145" s="175"/>
    </row>
    <row r="146" spans="1:13" ht="38.25" customHeight="1" x14ac:dyDescent="0.25">
      <c r="B146" s="708" t="s">
        <v>342</v>
      </c>
      <c r="C146" s="710" t="s">
        <v>343</v>
      </c>
      <c r="D146" s="708"/>
      <c r="E146" s="170" t="s">
        <v>344</v>
      </c>
      <c r="F146" s="182" t="s">
        <v>541</v>
      </c>
      <c r="G146" s="182" t="s">
        <v>545</v>
      </c>
      <c r="H146" s="174"/>
      <c r="I146" s="174">
        <v>500</v>
      </c>
      <c r="J146" s="174">
        <v>450</v>
      </c>
      <c r="K146" s="303">
        <f>+J146/I146</f>
        <v>0.9</v>
      </c>
      <c r="L146" s="174"/>
      <c r="M146" s="175"/>
    </row>
    <row r="147" spans="1:13" s="185" customFormat="1" ht="25.5" x14ac:dyDescent="0.25">
      <c r="A147" s="184"/>
      <c r="B147" s="713"/>
      <c r="C147" s="711"/>
      <c r="D147" s="713"/>
      <c r="E147" s="181" t="s">
        <v>695</v>
      </c>
      <c r="F147" s="182" t="s">
        <v>698</v>
      </c>
      <c r="G147" s="182" t="s">
        <v>702</v>
      </c>
      <c r="H147" s="174"/>
      <c r="I147" s="174"/>
      <c r="J147" s="174"/>
      <c r="K147" s="303"/>
      <c r="L147" s="174"/>
      <c r="M147" s="175"/>
    </row>
    <row r="148" spans="1:13" s="185" customFormat="1" ht="25.5" x14ac:dyDescent="0.25">
      <c r="A148" s="184"/>
      <c r="B148" s="713"/>
      <c r="C148" s="711"/>
      <c r="D148" s="713"/>
      <c r="E148" s="181" t="s">
        <v>695</v>
      </c>
      <c r="F148" s="182" t="s">
        <v>698</v>
      </c>
      <c r="G148" s="182" t="s">
        <v>702</v>
      </c>
      <c r="H148" s="174"/>
      <c r="I148" s="174"/>
      <c r="J148" s="174"/>
      <c r="K148" s="303"/>
      <c r="L148" s="174"/>
      <c r="M148" s="175"/>
    </row>
    <row r="149" spans="1:13" s="185" customFormat="1" ht="25.5" x14ac:dyDescent="0.25">
      <c r="A149" s="184"/>
      <c r="B149" s="713"/>
      <c r="C149" s="711"/>
      <c r="D149" s="713"/>
      <c r="E149" s="249" t="s">
        <v>695</v>
      </c>
      <c r="F149" s="182" t="s">
        <v>698</v>
      </c>
      <c r="G149" s="182" t="s">
        <v>702</v>
      </c>
      <c r="H149" s="174"/>
      <c r="I149" s="174"/>
      <c r="J149" s="174"/>
      <c r="K149" s="303"/>
      <c r="L149" s="174"/>
      <c r="M149" s="175"/>
    </row>
    <row r="150" spans="1:13" s="185" customFormat="1" ht="25.5" x14ac:dyDescent="0.25">
      <c r="A150" s="184"/>
      <c r="B150" s="713"/>
      <c r="C150" s="711"/>
      <c r="D150" s="713"/>
      <c r="E150" s="249" t="s">
        <v>696</v>
      </c>
      <c r="F150" s="182" t="s">
        <v>699</v>
      </c>
      <c r="G150" s="206" t="s">
        <v>703</v>
      </c>
      <c r="H150" s="174"/>
      <c r="I150" s="174"/>
      <c r="J150" s="174"/>
      <c r="K150" s="303"/>
      <c r="L150" s="174"/>
      <c r="M150" s="175"/>
    </row>
    <row r="151" spans="1:13" s="185" customFormat="1" ht="25.5" x14ac:dyDescent="0.25">
      <c r="A151" s="184"/>
      <c r="B151" s="713"/>
      <c r="C151" s="711"/>
      <c r="D151" s="713"/>
      <c r="E151" s="181" t="s">
        <v>696</v>
      </c>
      <c r="F151" s="182" t="s">
        <v>699</v>
      </c>
      <c r="G151" s="206" t="s">
        <v>703</v>
      </c>
      <c r="H151" s="174"/>
      <c r="I151" s="174"/>
      <c r="J151" s="174"/>
      <c r="K151" s="303"/>
      <c r="L151" s="174"/>
      <c r="M151" s="175"/>
    </row>
    <row r="152" spans="1:13" s="185" customFormat="1" ht="25.5" x14ac:dyDescent="0.25">
      <c r="A152" s="184"/>
      <c r="B152" s="713"/>
      <c r="C152" s="711"/>
      <c r="D152" s="713"/>
      <c r="E152" s="249" t="s">
        <v>697</v>
      </c>
      <c r="F152" s="182" t="s">
        <v>700</v>
      </c>
      <c r="G152" s="251" t="s">
        <v>815</v>
      </c>
      <c r="H152" s="174"/>
      <c r="I152" s="174"/>
      <c r="J152" s="174"/>
      <c r="K152" s="303"/>
      <c r="L152" s="174"/>
      <c r="M152" s="175"/>
    </row>
    <row r="153" spans="1:13" s="185" customFormat="1" ht="30" customHeight="1" x14ac:dyDescent="0.25">
      <c r="A153" s="184"/>
      <c r="B153" s="713"/>
      <c r="C153" s="711"/>
      <c r="D153" s="713"/>
      <c r="E153" s="181" t="s">
        <v>697</v>
      </c>
      <c r="F153" s="182" t="s">
        <v>701</v>
      </c>
      <c r="G153" s="251" t="s">
        <v>815</v>
      </c>
      <c r="H153" s="174"/>
      <c r="I153" s="174"/>
      <c r="J153" s="174"/>
      <c r="K153" s="303"/>
      <c r="L153" s="174"/>
      <c r="M153" s="175"/>
    </row>
    <row r="154" spans="1:13" s="185" customFormat="1" ht="29.25" customHeight="1" x14ac:dyDescent="0.25">
      <c r="A154" s="184"/>
      <c r="B154" s="713"/>
      <c r="C154" s="712"/>
      <c r="D154" s="709"/>
      <c r="E154" s="249" t="s">
        <v>697</v>
      </c>
      <c r="F154" s="182" t="s">
        <v>701</v>
      </c>
      <c r="G154" s="251" t="s">
        <v>815</v>
      </c>
      <c r="H154" s="174"/>
      <c r="I154" s="174"/>
      <c r="J154" s="174"/>
      <c r="K154" s="303"/>
      <c r="L154" s="174"/>
      <c r="M154" s="175"/>
    </row>
    <row r="155" spans="1:13" ht="25.5" x14ac:dyDescent="0.25">
      <c r="B155" s="713"/>
      <c r="C155" s="710" t="s">
        <v>343</v>
      </c>
      <c r="D155" s="708"/>
      <c r="E155" s="170" t="s">
        <v>345</v>
      </c>
      <c r="F155" s="182" t="s">
        <v>542</v>
      </c>
      <c r="G155" s="206" t="s">
        <v>547</v>
      </c>
      <c r="H155" s="174"/>
      <c r="I155" s="174"/>
      <c r="J155" s="174"/>
      <c r="K155" s="303"/>
      <c r="L155" s="174"/>
      <c r="M155" s="175"/>
    </row>
    <row r="156" spans="1:13" s="185" customFormat="1" x14ac:dyDescent="0.25">
      <c r="A156" s="184"/>
      <c r="B156" s="713"/>
      <c r="C156" s="712"/>
      <c r="D156" s="709"/>
      <c r="E156" s="181" t="s">
        <v>704</v>
      </c>
      <c r="F156" s="182" t="s">
        <v>712</v>
      </c>
      <c r="G156" s="206" t="s">
        <v>708</v>
      </c>
      <c r="H156" s="174"/>
      <c r="I156" s="174"/>
      <c r="J156" s="174"/>
      <c r="K156" s="303"/>
      <c r="L156" s="174"/>
      <c r="M156" s="175"/>
    </row>
    <row r="157" spans="1:13" ht="51" x14ac:dyDescent="0.25">
      <c r="B157" s="713"/>
      <c r="C157" s="710" t="s">
        <v>346</v>
      </c>
      <c r="D157" s="708"/>
      <c r="E157" s="170" t="s">
        <v>347</v>
      </c>
      <c r="F157" s="182" t="s">
        <v>543</v>
      </c>
      <c r="G157" s="182" t="s">
        <v>546</v>
      </c>
      <c r="H157" s="174"/>
      <c r="I157" s="174"/>
      <c r="J157" s="174"/>
      <c r="K157" s="303"/>
      <c r="L157" s="174"/>
      <c r="M157" s="175"/>
    </row>
    <row r="158" spans="1:13" s="185" customFormat="1" ht="38.25" x14ac:dyDescent="0.25">
      <c r="A158" s="184"/>
      <c r="B158" s="713"/>
      <c r="C158" s="711"/>
      <c r="D158" s="713"/>
      <c r="E158" s="181" t="s">
        <v>705</v>
      </c>
      <c r="F158" s="182" t="s">
        <v>713</v>
      </c>
      <c r="G158" s="182" t="s">
        <v>709</v>
      </c>
      <c r="H158" s="174"/>
      <c r="I158" s="174"/>
      <c r="J158" s="174"/>
      <c r="K158" s="303"/>
      <c r="L158" s="174"/>
      <c r="M158" s="175"/>
    </row>
    <row r="159" spans="1:13" s="185" customFormat="1" ht="51" x14ac:dyDescent="0.25">
      <c r="A159" s="184"/>
      <c r="B159" s="713"/>
      <c r="C159" s="712"/>
      <c r="D159" s="709"/>
      <c r="E159" s="181" t="s">
        <v>706</v>
      </c>
      <c r="F159" s="182" t="s">
        <v>714</v>
      </c>
      <c r="G159" s="206" t="s">
        <v>710</v>
      </c>
      <c r="H159" s="174"/>
      <c r="I159" s="174"/>
      <c r="J159" s="174"/>
      <c r="K159" s="303"/>
      <c r="L159" s="174"/>
      <c r="M159" s="175"/>
    </row>
    <row r="160" spans="1:13" ht="63.75" x14ac:dyDescent="0.25">
      <c r="B160" s="713"/>
      <c r="C160" s="710" t="s">
        <v>348</v>
      </c>
      <c r="D160" s="708"/>
      <c r="E160" s="170" t="s">
        <v>349</v>
      </c>
      <c r="F160" s="182" t="s">
        <v>544</v>
      </c>
      <c r="G160" s="222" t="s">
        <v>548</v>
      </c>
      <c r="H160" s="174"/>
      <c r="I160" s="174"/>
      <c r="J160" s="174"/>
      <c r="K160" s="303"/>
      <c r="L160" s="174"/>
      <c r="M160" s="175"/>
    </row>
    <row r="161" spans="1:13" s="185" customFormat="1" ht="25.5" x14ac:dyDescent="0.25">
      <c r="A161" s="184"/>
      <c r="B161" s="709"/>
      <c r="C161" s="712"/>
      <c r="D161" s="709"/>
      <c r="E161" s="181" t="s">
        <v>707</v>
      </c>
      <c r="F161" s="182" t="s">
        <v>715</v>
      </c>
      <c r="G161" s="206" t="s">
        <v>711</v>
      </c>
      <c r="H161" s="174"/>
      <c r="I161" s="174"/>
      <c r="J161" s="174"/>
      <c r="K161" s="303"/>
      <c r="L161" s="174"/>
      <c r="M161" s="175"/>
    </row>
    <row r="162" spans="1:13" ht="75" customHeight="1" x14ac:dyDescent="0.25">
      <c r="B162" s="708" t="s">
        <v>350</v>
      </c>
      <c r="C162" s="710" t="s">
        <v>351</v>
      </c>
      <c r="D162" s="708"/>
      <c r="E162" s="170" t="s">
        <v>352</v>
      </c>
      <c r="F162" s="182" t="s">
        <v>549</v>
      </c>
      <c r="G162" s="182" t="s">
        <v>551</v>
      </c>
      <c r="H162" s="174"/>
      <c r="I162" s="174"/>
      <c r="J162" s="174"/>
      <c r="K162" s="303"/>
      <c r="L162" s="174"/>
      <c r="M162" s="175"/>
    </row>
    <row r="163" spans="1:13" s="185" customFormat="1" ht="27" customHeight="1" x14ac:dyDescent="0.25">
      <c r="A163" s="184"/>
      <c r="B163" s="713"/>
      <c r="C163" s="711"/>
      <c r="D163" s="713"/>
      <c r="E163" s="181" t="s">
        <v>716</v>
      </c>
      <c r="F163" s="182" t="s">
        <v>723</v>
      </c>
      <c r="G163" s="206" t="s">
        <v>735</v>
      </c>
      <c r="H163" s="174"/>
      <c r="I163" s="174"/>
      <c r="J163" s="174"/>
      <c r="K163" s="303"/>
      <c r="L163" s="174"/>
      <c r="M163" s="175"/>
    </row>
    <row r="164" spans="1:13" s="185" customFormat="1" ht="42" customHeight="1" x14ac:dyDescent="0.25">
      <c r="A164" s="184"/>
      <c r="B164" s="713"/>
      <c r="C164" s="711"/>
      <c r="D164" s="713"/>
      <c r="E164" s="181" t="s">
        <v>717</v>
      </c>
      <c r="F164" s="182" t="s">
        <v>724</v>
      </c>
      <c r="G164" s="182" t="s">
        <v>736</v>
      </c>
      <c r="H164" s="174"/>
      <c r="I164" s="174"/>
      <c r="J164" s="174"/>
      <c r="K164" s="303"/>
      <c r="L164" s="174"/>
      <c r="M164" s="175"/>
    </row>
    <row r="165" spans="1:13" s="185" customFormat="1" ht="25.5" x14ac:dyDescent="0.25">
      <c r="A165" s="184"/>
      <c r="B165" s="713"/>
      <c r="C165" s="711"/>
      <c r="D165" s="713"/>
      <c r="E165" s="181" t="s">
        <v>717</v>
      </c>
      <c r="F165" s="182" t="s">
        <v>725</v>
      </c>
      <c r="G165" s="182" t="s">
        <v>737</v>
      </c>
      <c r="H165" s="174"/>
      <c r="I165" s="174"/>
      <c r="J165" s="174"/>
      <c r="K165" s="303"/>
      <c r="L165" s="174"/>
      <c r="M165" s="175"/>
    </row>
    <row r="166" spans="1:13" s="185" customFormat="1" ht="38.25" x14ac:dyDescent="0.25">
      <c r="A166" s="184"/>
      <c r="B166" s="713"/>
      <c r="C166" s="711"/>
      <c r="D166" s="713"/>
      <c r="E166" s="181" t="s">
        <v>718</v>
      </c>
      <c r="F166" s="182" t="s">
        <v>726</v>
      </c>
      <c r="G166" s="182" t="s">
        <v>738</v>
      </c>
      <c r="H166" s="174"/>
      <c r="I166" s="174"/>
      <c r="J166" s="174"/>
      <c r="K166" s="303"/>
      <c r="L166" s="174"/>
      <c r="M166" s="175"/>
    </row>
    <row r="167" spans="1:13" s="185" customFormat="1" ht="25.5" x14ac:dyDescent="0.25">
      <c r="A167" s="184"/>
      <c r="B167" s="713"/>
      <c r="C167" s="711"/>
      <c r="D167" s="713"/>
      <c r="E167" s="181" t="s">
        <v>718</v>
      </c>
      <c r="F167" s="182" t="s">
        <v>727</v>
      </c>
      <c r="G167" s="182" t="s">
        <v>739</v>
      </c>
      <c r="H167" s="174"/>
      <c r="I167" s="174"/>
      <c r="J167" s="174"/>
      <c r="K167" s="303"/>
      <c r="L167" s="174"/>
      <c r="M167" s="175"/>
    </row>
    <row r="168" spans="1:13" s="185" customFormat="1" ht="38.25" x14ac:dyDescent="0.25">
      <c r="A168" s="184"/>
      <c r="B168" s="713"/>
      <c r="C168" s="711"/>
      <c r="D168" s="713"/>
      <c r="E168" s="181" t="s">
        <v>718</v>
      </c>
      <c r="F168" s="182" t="s">
        <v>728</v>
      </c>
      <c r="G168" s="182" t="s">
        <v>740</v>
      </c>
      <c r="H168" s="174"/>
      <c r="I168" s="174"/>
      <c r="J168" s="174"/>
      <c r="K168" s="303"/>
      <c r="L168" s="174"/>
      <c r="M168" s="175"/>
    </row>
    <row r="169" spans="1:13" s="185" customFormat="1" ht="25.5" x14ac:dyDescent="0.25">
      <c r="A169" s="184"/>
      <c r="B169" s="713"/>
      <c r="C169" s="711"/>
      <c r="D169" s="713"/>
      <c r="E169" s="181" t="s">
        <v>719</v>
      </c>
      <c r="F169" s="182" t="s">
        <v>729</v>
      </c>
      <c r="G169" s="206" t="s">
        <v>741</v>
      </c>
      <c r="H169" s="174"/>
      <c r="I169" s="174"/>
      <c r="J169" s="174"/>
      <c r="K169" s="303"/>
      <c r="L169" s="174"/>
      <c r="M169" s="175"/>
    </row>
    <row r="170" spans="1:13" s="185" customFormat="1" ht="25.5" x14ac:dyDescent="0.25">
      <c r="A170" s="184"/>
      <c r="B170" s="713"/>
      <c r="C170" s="711"/>
      <c r="D170" s="713"/>
      <c r="E170" s="181" t="s">
        <v>719</v>
      </c>
      <c r="F170" s="182" t="s">
        <v>730</v>
      </c>
      <c r="G170" s="182" t="s">
        <v>742</v>
      </c>
      <c r="H170" s="174"/>
      <c r="I170" s="174"/>
      <c r="J170" s="174"/>
      <c r="K170" s="303"/>
      <c r="L170" s="174"/>
      <c r="M170" s="175"/>
    </row>
    <row r="171" spans="1:13" s="185" customFormat="1" ht="25.5" x14ac:dyDescent="0.25">
      <c r="A171" s="184"/>
      <c r="B171" s="713"/>
      <c r="C171" s="711"/>
      <c r="D171" s="713"/>
      <c r="E171" s="181" t="s">
        <v>720</v>
      </c>
      <c r="F171" s="182" t="s">
        <v>731</v>
      </c>
      <c r="G171" s="206" t="s">
        <v>743</v>
      </c>
      <c r="H171" s="174"/>
      <c r="I171" s="174"/>
      <c r="J171" s="174"/>
      <c r="K171" s="303"/>
      <c r="L171" s="174"/>
      <c r="M171" s="175"/>
    </row>
    <row r="172" spans="1:13" s="185" customFormat="1" ht="38.25" x14ac:dyDescent="0.25">
      <c r="A172" s="184"/>
      <c r="B172" s="713"/>
      <c r="C172" s="711"/>
      <c r="D172" s="713"/>
      <c r="E172" s="181" t="s">
        <v>720</v>
      </c>
      <c r="F172" s="182" t="s">
        <v>732</v>
      </c>
      <c r="G172" s="182" t="s">
        <v>744</v>
      </c>
      <c r="H172" s="174"/>
      <c r="I172" s="174"/>
      <c r="J172" s="174"/>
      <c r="K172" s="303"/>
      <c r="L172" s="174"/>
      <c r="M172" s="175"/>
    </row>
    <row r="173" spans="1:13" s="185" customFormat="1" ht="38.25" x14ac:dyDescent="0.25">
      <c r="A173" s="184"/>
      <c r="B173" s="713"/>
      <c r="C173" s="711"/>
      <c r="D173" s="713"/>
      <c r="E173" s="181" t="s">
        <v>721</v>
      </c>
      <c r="F173" s="182" t="s">
        <v>733</v>
      </c>
      <c r="G173" s="250" t="s">
        <v>745</v>
      </c>
      <c r="H173" s="174"/>
      <c r="I173" s="174"/>
      <c r="J173" s="174"/>
      <c r="K173" s="303"/>
      <c r="L173" s="174"/>
      <c r="M173" s="175"/>
    </row>
    <row r="174" spans="1:13" s="185" customFormat="1" ht="25.5" x14ac:dyDescent="0.25">
      <c r="A174" s="184"/>
      <c r="B174" s="713"/>
      <c r="C174" s="712"/>
      <c r="D174" s="709"/>
      <c r="E174" s="181" t="s">
        <v>722</v>
      </c>
      <c r="F174" s="182" t="s">
        <v>734</v>
      </c>
      <c r="G174" s="206" t="s">
        <v>746</v>
      </c>
      <c r="H174" s="174"/>
      <c r="I174" s="174"/>
      <c r="J174" s="174"/>
      <c r="K174" s="303"/>
      <c r="L174" s="174"/>
      <c r="M174" s="175"/>
    </row>
    <row r="175" spans="1:13" ht="30" x14ac:dyDescent="0.25">
      <c r="B175" s="713"/>
      <c r="C175" s="710" t="s">
        <v>309</v>
      </c>
      <c r="D175" s="708"/>
      <c r="E175" s="170" t="s">
        <v>353</v>
      </c>
      <c r="F175" s="182" t="s">
        <v>550</v>
      </c>
      <c r="G175" s="223" t="s">
        <v>552</v>
      </c>
      <c r="H175" s="174"/>
      <c r="I175" s="174"/>
      <c r="J175" s="174"/>
      <c r="K175" s="303"/>
      <c r="L175" s="174"/>
      <c r="M175" s="175"/>
    </row>
    <row r="176" spans="1:13" s="185" customFormat="1" ht="38.25" x14ac:dyDescent="0.25">
      <c r="A176" s="184"/>
      <c r="B176" s="713"/>
      <c r="C176" s="711"/>
      <c r="D176" s="713"/>
      <c r="E176" s="181" t="s">
        <v>747</v>
      </c>
      <c r="F176" s="182" t="s">
        <v>748</v>
      </c>
      <c r="G176" s="206" t="s">
        <v>750</v>
      </c>
      <c r="H176" s="174"/>
      <c r="I176" s="174"/>
      <c r="J176" s="174"/>
      <c r="K176" s="303"/>
      <c r="L176" s="174"/>
      <c r="M176" s="175"/>
    </row>
    <row r="177" spans="1:13" s="185" customFormat="1" ht="38.25" x14ac:dyDescent="0.25">
      <c r="A177" s="184"/>
      <c r="B177" s="709"/>
      <c r="C177" s="712"/>
      <c r="D177" s="709"/>
      <c r="E177" s="181" t="s">
        <v>747</v>
      </c>
      <c r="F177" s="182" t="s">
        <v>749</v>
      </c>
      <c r="G177" s="251" t="s">
        <v>816</v>
      </c>
      <c r="H177" s="174"/>
      <c r="I177" s="174"/>
      <c r="J177" s="174"/>
      <c r="K177" s="303"/>
      <c r="L177" s="174"/>
      <c r="M177" s="175"/>
    </row>
    <row r="178" spans="1:13" ht="15" customHeight="1" x14ac:dyDescent="0.25">
      <c r="B178" s="708" t="s">
        <v>354</v>
      </c>
      <c r="C178" s="710" t="s">
        <v>355</v>
      </c>
      <c r="D178" s="708"/>
      <c r="E178" s="170" t="s">
        <v>356</v>
      </c>
      <c r="F178" s="224" t="s">
        <v>553</v>
      </c>
      <c r="G178" s="226" t="s">
        <v>569</v>
      </c>
      <c r="H178" s="174"/>
      <c r="I178" s="174"/>
      <c r="J178" s="174"/>
      <c r="K178" s="303"/>
      <c r="L178" s="174"/>
      <c r="M178" s="175"/>
    </row>
    <row r="179" spans="1:13" s="185" customFormat="1" ht="25.5" x14ac:dyDescent="0.25">
      <c r="A179" s="184"/>
      <c r="B179" s="713"/>
      <c r="C179" s="711"/>
      <c r="D179" s="713"/>
      <c r="E179" s="181" t="s">
        <v>751</v>
      </c>
      <c r="F179" s="182" t="s">
        <v>764</v>
      </c>
      <c r="G179" s="206" t="s">
        <v>757</v>
      </c>
      <c r="H179" s="174"/>
      <c r="I179" s="174"/>
      <c r="J179" s="174"/>
      <c r="K179" s="303"/>
      <c r="L179" s="174"/>
      <c r="M179" s="175"/>
    </row>
    <row r="180" spans="1:13" s="185" customFormat="1" ht="25.5" x14ac:dyDescent="0.25">
      <c r="A180" s="184"/>
      <c r="B180" s="713"/>
      <c r="C180" s="711"/>
      <c r="D180" s="713"/>
      <c r="E180" s="181" t="s">
        <v>752</v>
      </c>
      <c r="F180" s="182" t="s">
        <v>765</v>
      </c>
      <c r="G180" s="206" t="s">
        <v>758</v>
      </c>
      <c r="H180" s="174"/>
      <c r="I180" s="174"/>
      <c r="J180" s="174"/>
      <c r="K180" s="303"/>
      <c r="L180" s="174"/>
      <c r="M180" s="175"/>
    </row>
    <row r="181" spans="1:13" s="185" customFormat="1" ht="25.5" x14ac:dyDescent="0.25">
      <c r="A181" s="184"/>
      <c r="B181" s="713"/>
      <c r="C181" s="711"/>
      <c r="D181" s="713"/>
      <c r="E181" s="181" t="s">
        <v>753</v>
      </c>
      <c r="F181" s="182" t="s">
        <v>766</v>
      </c>
      <c r="G181" s="182" t="s">
        <v>759</v>
      </c>
      <c r="H181" s="174"/>
      <c r="I181" s="174"/>
      <c r="J181" s="174"/>
      <c r="K181" s="303"/>
      <c r="L181" s="174"/>
      <c r="M181" s="175"/>
    </row>
    <row r="182" spans="1:13" s="185" customFormat="1" ht="25.5" x14ac:dyDescent="0.25">
      <c r="A182" s="184"/>
      <c r="B182" s="713"/>
      <c r="C182" s="712"/>
      <c r="D182" s="709"/>
      <c r="E182" s="181" t="s">
        <v>753</v>
      </c>
      <c r="F182" s="182" t="s">
        <v>767</v>
      </c>
      <c r="G182" s="182" t="s">
        <v>760</v>
      </c>
      <c r="H182" s="174"/>
      <c r="I182" s="174"/>
      <c r="J182" s="174"/>
      <c r="K182" s="303"/>
      <c r="L182" s="174"/>
      <c r="M182" s="175"/>
    </row>
    <row r="183" spans="1:13" ht="38.25" x14ac:dyDescent="0.25">
      <c r="B183" s="713"/>
      <c r="C183" s="710" t="s">
        <v>357</v>
      </c>
      <c r="D183" s="708"/>
      <c r="E183" s="170" t="s">
        <v>358</v>
      </c>
      <c r="F183" s="224" t="s">
        <v>554</v>
      </c>
      <c r="G183" s="226" t="s">
        <v>570</v>
      </c>
      <c r="H183" s="174"/>
      <c r="I183" s="174"/>
      <c r="J183" s="174"/>
      <c r="K183" s="303"/>
      <c r="L183" s="174"/>
      <c r="M183" s="175"/>
    </row>
    <row r="184" spans="1:13" s="185" customFormat="1" ht="25.5" x14ac:dyDescent="0.25">
      <c r="A184" s="184"/>
      <c r="B184" s="713"/>
      <c r="C184" s="711"/>
      <c r="D184" s="713"/>
      <c r="E184" s="181" t="s">
        <v>754</v>
      </c>
      <c r="F184" s="182" t="s">
        <v>768</v>
      </c>
      <c r="G184" s="182" t="s">
        <v>761</v>
      </c>
      <c r="H184" s="174"/>
      <c r="I184" s="174"/>
      <c r="J184" s="174"/>
      <c r="K184" s="303"/>
      <c r="L184" s="174"/>
      <c r="M184" s="175"/>
    </row>
    <row r="185" spans="1:13" s="185" customFormat="1" ht="38.25" x14ac:dyDescent="0.25">
      <c r="A185" s="184"/>
      <c r="B185" s="713"/>
      <c r="C185" s="711"/>
      <c r="D185" s="713"/>
      <c r="E185" s="181" t="s">
        <v>755</v>
      </c>
      <c r="F185" s="182" t="s">
        <v>769</v>
      </c>
      <c r="G185" s="182" t="s">
        <v>762</v>
      </c>
      <c r="H185" s="174"/>
      <c r="I185" s="174"/>
      <c r="J185" s="174"/>
      <c r="K185" s="303"/>
      <c r="L185" s="174"/>
      <c r="M185" s="175"/>
    </row>
    <row r="186" spans="1:13" s="185" customFormat="1" ht="38.25" x14ac:dyDescent="0.25">
      <c r="A186" s="184"/>
      <c r="B186" s="713"/>
      <c r="C186" s="711"/>
      <c r="D186" s="713"/>
      <c r="E186" s="181" t="s">
        <v>756</v>
      </c>
      <c r="F186" s="182" t="s">
        <v>770</v>
      </c>
      <c r="G186" s="182" t="s">
        <v>763</v>
      </c>
      <c r="H186" s="174"/>
      <c r="I186" s="174"/>
      <c r="J186" s="174"/>
      <c r="K186" s="303"/>
      <c r="L186" s="174"/>
      <c r="M186" s="175"/>
    </row>
    <row r="187" spans="1:13" ht="36" x14ac:dyDescent="0.25">
      <c r="B187" s="713"/>
      <c r="C187" s="710" t="s">
        <v>667</v>
      </c>
      <c r="D187" s="708"/>
      <c r="E187" s="170" t="s">
        <v>359</v>
      </c>
      <c r="F187" s="224" t="s">
        <v>555</v>
      </c>
      <c r="G187" s="225" t="s">
        <v>563</v>
      </c>
      <c r="H187" s="174"/>
      <c r="I187" s="174"/>
      <c r="J187" s="174"/>
      <c r="K187" s="303"/>
      <c r="L187" s="174"/>
      <c r="M187" s="175"/>
    </row>
    <row r="188" spans="1:13" s="185" customFormat="1" ht="25.5" x14ac:dyDescent="0.25">
      <c r="A188" s="184"/>
      <c r="B188" s="713"/>
      <c r="C188" s="711"/>
      <c r="D188" s="713"/>
      <c r="E188" s="181" t="s">
        <v>771</v>
      </c>
      <c r="F188" s="182" t="s">
        <v>787</v>
      </c>
      <c r="G188" s="182" t="s">
        <v>779</v>
      </c>
      <c r="H188" s="174"/>
      <c r="I188" s="174"/>
      <c r="J188" s="174"/>
      <c r="K188" s="303"/>
      <c r="L188" s="174"/>
      <c r="M188" s="175"/>
    </row>
    <row r="189" spans="1:13" s="185" customFormat="1" ht="38.25" x14ac:dyDescent="0.25">
      <c r="A189" s="184"/>
      <c r="B189" s="713"/>
      <c r="C189" s="712"/>
      <c r="D189" s="709"/>
      <c r="E189" s="181" t="s">
        <v>772</v>
      </c>
      <c r="F189" s="182" t="s">
        <v>788</v>
      </c>
      <c r="G189" s="182" t="s">
        <v>780</v>
      </c>
      <c r="H189" s="174"/>
      <c r="I189" s="174"/>
      <c r="J189" s="174"/>
      <c r="K189" s="303"/>
      <c r="L189" s="174"/>
      <c r="M189" s="175"/>
    </row>
    <row r="190" spans="1:13" ht="30" customHeight="1" x14ac:dyDescent="0.25">
      <c r="B190" s="713"/>
      <c r="C190" s="710" t="s">
        <v>355</v>
      </c>
      <c r="D190" s="708"/>
      <c r="E190" s="170" t="s">
        <v>360</v>
      </c>
      <c r="F190" s="225" t="s">
        <v>556</v>
      </c>
      <c r="G190" s="225" t="s">
        <v>564</v>
      </c>
      <c r="H190" s="174"/>
      <c r="I190" s="174"/>
      <c r="J190" s="174"/>
      <c r="K190" s="303"/>
      <c r="L190" s="174"/>
      <c r="M190" s="175"/>
    </row>
    <row r="191" spans="1:13" s="185" customFormat="1" ht="38.25" x14ac:dyDescent="0.25">
      <c r="A191" s="184"/>
      <c r="B191" s="713"/>
      <c r="C191" s="711"/>
      <c r="D191" s="713"/>
      <c r="E191" s="181" t="s">
        <v>773</v>
      </c>
      <c r="F191" s="182" t="s">
        <v>789</v>
      </c>
      <c r="G191" s="206" t="s">
        <v>781</v>
      </c>
      <c r="H191" s="174"/>
      <c r="I191" s="174"/>
      <c r="J191" s="174"/>
      <c r="K191" s="303"/>
      <c r="L191" s="174"/>
      <c r="M191" s="175"/>
    </row>
    <row r="192" spans="1:13" s="185" customFormat="1" ht="38.25" x14ac:dyDescent="0.25">
      <c r="A192" s="184"/>
      <c r="B192" s="713"/>
      <c r="C192" s="711"/>
      <c r="D192" s="713"/>
      <c r="E192" s="181" t="s">
        <v>774</v>
      </c>
      <c r="F192" s="182" t="s">
        <v>790</v>
      </c>
      <c r="G192" s="182" t="s">
        <v>782</v>
      </c>
      <c r="H192" s="174"/>
      <c r="I192" s="174"/>
      <c r="J192" s="174"/>
      <c r="K192" s="303"/>
      <c r="L192" s="174"/>
      <c r="M192" s="175"/>
    </row>
    <row r="193" spans="1:13" s="185" customFormat="1" ht="25.5" x14ac:dyDescent="0.25">
      <c r="A193" s="184"/>
      <c r="B193" s="713"/>
      <c r="C193" s="712"/>
      <c r="D193" s="709"/>
      <c r="E193" s="181" t="s">
        <v>775</v>
      </c>
      <c r="F193" s="182" t="s">
        <v>791</v>
      </c>
      <c r="G193" s="182" t="s">
        <v>783</v>
      </c>
      <c r="H193" s="174"/>
      <c r="I193" s="174"/>
      <c r="J193" s="174"/>
      <c r="K193" s="303"/>
      <c r="L193" s="174"/>
      <c r="M193" s="175"/>
    </row>
    <row r="194" spans="1:13" ht="25.5" x14ac:dyDescent="0.25">
      <c r="B194" s="713"/>
      <c r="C194" s="710" t="s">
        <v>361</v>
      </c>
      <c r="D194" s="708"/>
      <c r="E194" s="170" t="s">
        <v>362</v>
      </c>
      <c r="F194" s="182" t="s">
        <v>557</v>
      </c>
      <c r="G194" s="206" t="s">
        <v>571</v>
      </c>
      <c r="H194" s="174"/>
      <c r="I194" s="174"/>
      <c r="J194" s="174"/>
      <c r="K194" s="303"/>
      <c r="L194" s="174"/>
      <c r="M194" s="175"/>
    </row>
    <row r="195" spans="1:13" s="185" customFormat="1" ht="38.25" x14ac:dyDescent="0.25">
      <c r="A195" s="184"/>
      <c r="B195" s="713"/>
      <c r="C195" s="711"/>
      <c r="D195" s="713"/>
      <c r="E195" s="181" t="s">
        <v>776</v>
      </c>
      <c r="F195" s="182" t="s">
        <v>792</v>
      </c>
      <c r="G195" s="206" t="s">
        <v>784</v>
      </c>
      <c r="H195" s="174"/>
      <c r="I195" s="174"/>
      <c r="J195" s="174"/>
      <c r="K195" s="303"/>
      <c r="L195" s="174"/>
      <c r="M195" s="175"/>
    </row>
    <row r="196" spans="1:13" s="185" customFormat="1" ht="25.5" x14ac:dyDescent="0.25">
      <c r="A196" s="184"/>
      <c r="B196" s="713"/>
      <c r="C196" s="711"/>
      <c r="D196" s="713"/>
      <c r="E196" s="181" t="s">
        <v>777</v>
      </c>
      <c r="F196" s="182" t="s">
        <v>793</v>
      </c>
      <c r="G196" s="206" t="s">
        <v>785</v>
      </c>
      <c r="H196" s="174"/>
      <c r="I196" s="174"/>
      <c r="J196" s="174"/>
      <c r="K196" s="303"/>
      <c r="L196" s="174"/>
      <c r="M196" s="175"/>
    </row>
    <row r="197" spans="1:13" s="185" customFormat="1" ht="25.5" x14ac:dyDescent="0.25">
      <c r="A197" s="184"/>
      <c r="B197" s="713"/>
      <c r="C197" s="712"/>
      <c r="D197" s="709"/>
      <c r="E197" s="181" t="s">
        <v>778</v>
      </c>
      <c r="F197" s="182" t="s">
        <v>794</v>
      </c>
      <c r="G197" s="206" t="s">
        <v>786</v>
      </c>
      <c r="H197" s="174"/>
      <c r="I197" s="174"/>
      <c r="J197" s="174"/>
      <c r="K197" s="303"/>
      <c r="L197" s="174"/>
      <c r="M197" s="175"/>
    </row>
    <row r="198" spans="1:13" ht="25.5" x14ac:dyDescent="0.25">
      <c r="B198" s="713"/>
      <c r="C198" s="710" t="s">
        <v>361</v>
      </c>
      <c r="D198" s="708"/>
      <c r="E198" s="170" t="s">
        <v>363</v>
      </c>
      <c r="F198" s="182" t="s">
        <v>558</v>
      </c>
      <c r="G198" s="206" t="s">
        <v>572</v>
      </c>
      <c r="H198" s="174"/>
      <c r="I198" s="174"/>
      <c r="J198" s="174"/>
      <c r="K198" s="303"/>
      <c r="L198" s="174"/>
      <c r="M198" s="175"/>
    </row>
    <row r="199" spans="1:13" s="185" customFormat="1" x14ac:dyDescent="0.25">
      <c r="A199" s="184"/>
      <c r="B199" s="713"/>
      <c r="C199" s="711"/>
      <c r="D199" s="713"/>
      <c r="E199" s="181" t="s">
        <v>795</v>
      </c>
      <c r="F199" s="182" t="s">
        <v>800</v>
      </c>
      <c r="G199" s="206" t="s">
        <v>805</v>
      </c>
      <c r="H199" s="174"/>
      <c r="I199" s="174"/>
      <c r="J199" s="174"/>
      <c r="K199" s="303"/>
      <c r="L199" s="174"/>
      <c r="M199" s="175"/>
    </row>
    <row r="200" spans="1:13" s="185" customFormat="1" ht="31.5" customHeight="1" x14ac:dyDescent="0.25">
      <c r="A200" s="184"/>
      <c r="B200" s="713"/>
      <c r="C200" s="711"/>
      <c r="D200" s="713"/>
      <c r="E200" s="181" t="s">
        <v>796</v>
      </c>
      <c r="F200" s="182" t="s">
        <v>801</v>
      </c>
      <c r="G200" s="182" t="s">
        <v>806</v>
      </c>
      <c r="H200" s="174"/>
      <c r="I200" s="174"/>
      <c r="J200" s="174"/>
      <c r="K200" s="303"/>
      <c r="L200" s="174"/>
      <c r="M200" s="175"/>
    </row>
    <row r="201" spans="1:13" s="185" customFormat="1" ht="25.5" x14ac:dyDescent="0.25">
      <c r="A201" s="184"/>
      <c r="B201" s="713"/>
      <c r="C201" s="711"/>
      <c r="D201" s="713"/>
      <c r="E201" s="181" t="s">
        <v>797</v>
      </c>
      <c r="F201" s="182" t="s">
        <v>802</v>
      </c>
      <c r="G201" s="206" t="s">
        <v>807</v>
      </c>
      <c r="H201" s="174"/>
      <c r="I201" s="174"/>
      <c r="J201" s="174"/>
      <c r="K201" s="303"/>
      <c r="L201" s="174"/>
      <c r="M201" s="175"/>
    </row>
    <row r="202" spans="1:13" s="185" customFormat="1" ht="25.5" x14ac:dyDescent="0.25">
      <c r="A202" s="184"/>
      <c r="B202" s="713"/>
      <c r="C202" s="711"/>
      <c r="D202" s="713"/>
      <c r="E202" s="181" t="s">
        <v>798</v>
      </c>
      <c r="F202" s="182" t="s">
        <v>803</v>
      </c>
      <c r="G202" s="206" t="s">
        <v>808</v>
      </c>
      <c r="H202" s="174"/>
      <c r="I202" s="174"/>
      <c r="J202" s="174"/>
      <c r="K202" s="303"/>
      <c r="L202" s="174"/>
      <c r="M202" s="175"/>
    </row>
    <row r="203" spans="1:13" s="185" customFormat="1" ht="38.25" x14ac:dyDescent="0.25">
      <c r="A203" s="184"/>
      <c r="B203" s="713"/>
      <c r="C203" s="712"/>
      <c r="D203" s="709"/>
      <c r="E203" s="181" t="s">
        <v>798</v>
      </c>
      <c r="F203" s="182" t="s">
        <v>804</v>
      </c>
      <c r="G203" s="182" t="s">
        <v>809</v>
      </c>
      <c r="H203" s="174"/>
      <c r="I203" s="174"/>
      <c r="J203" s="174"/>
      <c r="K203" s="303"/>
      <c r="L203" s="174"/>
      <c r="M203" s="175"/>
    </row>
    <row r="204" spans="1:13" ht="25.5" x14ac:dyDescent="0.25">
      <c r="B204" s="713"/>
      <c r="C204" s="710" t="s">
        <v>361</v>
      </c>
      <c r="D204" s="708"/>
      <c r="E204" s="170" t="s">
        <v>364</v>
      </c>
      <c r="F204" s="224" t="s">
        <v>559</v>
      </c>
      <c r="G204" s="224" t="s">
        <v>565</v>
      </c>
      <c r="H204" s="174"/>
      <c r="I204" s="174"/>
      <c r="J204" s="174"/>
      <c r="K204" s="303"/>
      <c r="L204" s="174"/>
      <c r="M204" s="175"/>
    </row>
    <row r="205" spans="1:13" s="185" customFormat="1" ht="25.5" x14ac:dyDescent="0.25">
      <c r="A205" s="184"/>
      <c r="B205" s="713"/>
      <c r="C205" s="711"/>
      <c r="D205" s="713"/>
      <c r="E205" s="181" t="s">
        <v>799</v>
      </c>
      <c r="F205" s="182" t="s">
        <v>812</v>
      </c>
      <c r="G205" s="206" t="s">
        <v>810</v>
      </c>
      <c r="H205" s="174"/>
      <c r="I205" s="174"/>
      <c r="J205" s="174"/>
      <c r="K205" s="303"/>
      <c r="L205" s="174"/>
      <c r="M205" s="175"/>
    </row>
    <row r="206" spans="1:13" s="185" customFormat="1" ht="38.25" x14ac:dyDescent="0.25">
      <c r="A206" s="184"/>
      <c r="B206" s="713"/>
      <c r="C206" s="712"/>
      <c r="D206" s="709"/>
      <c r="E206" s="181" t="s">
        <v>799</v>
      </c>
      <c r="F206" s="182" t="s">
        <v>813</v>
      </c>
      <c r="G206" s="182" t="s">
        <v>811</v>
      </c>
      <c r="H206" s="174"/>
      <c r="I206" s="174"/>
      <c r="J206" s="174"/>
      <c r="K206" s="303"/>
      <c r="L206" s="174"/>
      <c r="M206" s="175"/>
    </row>
    <row r="207" spans="1:13" ht="60" customHeight="1" x14ac:dyDescent="0.25">
      <c r="B207" s="713"/>
      <c r="C207" s="710" t="s">
        <v>361</v>
      </c>
      <c r="D207" s="708"/>
      <c r="E207" s="170" t="s">
        <v>365</v>
      </c>
      <c r="F207" s="224" t="s">
        <v>560</v>
      </c>
      <c r="G207" s="224" t="s">
        <v>566</v>
      </c>
      <c r="H207" s="174"/>
      <c r="I207" s="174"/>
      <c r="J207" s="174"/>
      <c r="K207" s="303"/>
      <c r="L207" s="174"/>
      <c r="M207" s="175"/>
    </row>
    <row r="208" spans="1:13" s="185" customFormat="1" ht="38.25" x14ac:dyDescent="0.25">
      <c r="A208" s="184"/>
      <c r="B208" s="713"/>
      <c r="C208" s="711"/>
      <c r="D208" s="713"/>
      <c r="E208" s="181" t="s">
        <v>817</v>
      </c>
      <c r="F208" s="182" t="s">
        <v>819</v>
      </c>
      <c r="G208" s="215" t="s">
        <v>822</v>
      </c>
      <c r="H208" s="174"/>
      <c r="I208" s="174"/>
      <c r="J208" s="174"/>
      <c r="K208" s="303"/>
      <c r="L208" s="174"/>
      <c r="M208" s="175"/>
    </row>
    <row r="209" spans="1:13" s="185" customFormat="1" ht="38.25" x14ac:dyDescent="0.25">
      <c r="A209" s="184"/>
      <c r="B209" s="713"/>
      <c r="C209" s="712"/>
      <c r="D209" s="709"/>
      <c r="E209" s="181" t="s">
        <v>817</v>
      </c>
      <c r="F209" s="182" t="s">
        <v>820</v>
      </c>
      <c r="G209" s="182" t="s">
        <v>823</v>
      </c>
      <c r="H209" s="174"/>
      <c r="I209" s="174"/>
      <c r="J209" s="174"/>
      <c r="K209" s="303"/>
      <c r="L209" s="174"/>
      <c r="M209" s="175"/>
    </row>
    <row r="210" spans="1:13" ht="60" customHeight="1" x14ac:dyDescent="0.25">
      <c r="B210" s="713"/>
      <c r="C210" s="710" t="s">
        <v>361</v>
      </c>
      <c r="D210" s="708"/>
      <c r="E210" s="170" t="s">
        <v>366</v>
      </c>
      <c r="F210" s="224" t="s">
        <v>561</v>
      </c>
      <c r="G210" s="224" t="s">
        <v>567</v>
      </c>
      <c r="H210" s="174"/>
      <c r="I210" s="174"/>
      <c r="J210" s="174"/>
      <c r="K210" s="303"/>
      <c r="L210" s="174"/>
      <c r="M210" s="175"/>
    </row>
    <row r="211" spans="1:13" s="185" customFormat="1" ht="25.5" x14ac:dyDescent="0.25">
      <c r="A211" s="184"/>
      <c r="B211" s="713"/>
      <c r="C211" s="712"/>
      <c r="D211" s="709"/>
      <c r="E211" s="181" t="s">
        <v>818</v>
      </c>
      <c r="F211" s="182" t="s">
        <v>821</v>
      </c>
      <c r="G211" s="215" t="s">
        <v>824</v>
      </c>
      <c r="H211" s="174"/>
      <c r="I211" s="174"/>
      <c r="J211" s="174"/>
      <c r="K211" s="303"/>
      <c r="L211" s="174"/>
      <c r="M211" s="175"/>
    </row>
    <row r="212" spans="1:13" ht="25.5" x14ac:dyDescent="0.25">
      <c r="B212" s="713"/>
      <c r="C212" s="710" t="s">
        <v>367</v>
      </c>
      <c r="D212" s="708"/>
      <c r="E212" s="170" t="s">
        <v>368</v>
      </c>
      <c r="F212" s="224" t="s">
        <v>562</v>
      </c>
      <c r="G212" s="224" t="s">
        <v>568</v>
      </c>
      <c r="H212" s="174"/>
      <c r="I212" s="174"/>
      <c r="J212" s="174"/>
      <c r="K212" s="303"/>
      <c r="L212" s="174"/>
      <c r="M212" s="175"/>
    </row>
    <row r="213" spans="1:13" s="185" customFormat="1" ht="38.25" x14ac:dyDescent="0.25">
      <c r="A213" s="184"/>
      <c r="B213" s="713"/>
      <c r="C213" s="711"/>
      <c r="D213" s="713"/>
      <c r="E213" s="181" t="s">
        <v>844</v>
      </c>
      <c r="F213" s="182" t="s">
        <v>825</v>
      </c>
      <c r="G213" s="182" t="s">
        <v>863</v>
      </c>
      <c r="H213" s="174"/>
      <c r="I213" s="174"/>
      <c r="J213" s="174"/>
      <c r="K213" s="303"/>
      <c r="L213" s="174"/>
      <c r="M213" s="175"/>
    </row>
    <row r="214" spans="1:13" s="185" customFormat="1" ht="38.25" x14ac:dyDescent="0.25">
      <c r="A214" s="184"/>
      <c r="B214" s="713"/>
      <c r="C214" s="711"/>
      <c r="D214" s="713"/>
      <c r="E214" s="249" t="s">
        <v>845</v>
      </c>
      <c r="F214" s="182" t="s">
        <v>826</v>
      </c>
      <c r="G214" s="182" t="s">
        <v>864</v>
      </c>
      <c r="H214" s="174"/>
      <c r="I214" s="174"/>
      <c r="J214" s="174"/>
      <c r="K214" s="303"/>
      <c r="L214" s="174"/>
      <c r="M214" s="175"/>
    </row>
    <row r="215" spans="1:13" s="185" customFormat="1" ht="38.25" x14ac:dyDescent="0.25">
      <c r="A215" s="184"/>
      <c r="B215" s="713"/>
      <c r="C215" s="711"/>
      <c r="D215" s="713"/>
      <c r="E215" s="181" t="s">
        <v>845</v>
      </c>
      <c r="F215" s="182" t="s">
        <v>826</v>
      </c>
      <c r="G215" s="182" t="s">
        <v>864</v>
      </c>
      <c r="H215" s="174"/>
      <c r="I215" s="174"/>
      <c r="J215" s="174"/>
      <c r="K215" s="303"/>
      <c r="L215" s="174"/>
      <c r="M215" s="175"/>
    </row>
    <row r="216" spans="1:13" s="185" customFormat="1" ht="51" x14ac:dyDescent="0.25">
      <c r="A216" s="184"/>
      <c r="B216" s="713"/>
      <c r="C216" s="711"/>
      <c r="D216" s="713"/>
      <c r="E216" s="181" t="s">
        <v>846</v>
      </c>
      <c r="F216" s="209" t="s">
        <v>827</v>
      </c>
      <c r="G216" s="209" t="s">
        <v>865</v>
      </c>
      <c r="H216" s="174"/>
      <c r="I216" s="174"/>
      <c r="J216" s="174"/>
      <c r="K216" s="303"/>
      <c r="L216" s="174"/>
      <c r="M216" s="175"/>
    </row>
    <row r="217" spans="1:13" s="185" customFormat="1" ht="51" x14ac:dyDescent="0.25">
      <c r="A217" s="184"/>
      <c r="B217" s="713"/>
      <c r="C217" s="711"/>
      <c r="D217" s="713"/>
      <c r="E217" s="181" t="s">
        <v>846</v>
      </c>
      <c r="F217" s="209" t="s">
        <v>827</v>
      </c>
      <c r="G217" s="209" t="s">
        <v>865</v>
      </c>
      <c r="H217" s="174"/>
      <c r="I217" s="174"/>
      <c r="J217" s="174"/>
      <c r="K217" s="303"/>
      <c r="L217" s="174"/>
      <c r="M217" s="175"/>
    </row>
    <row r="218" spans="1:13" s="185" customFormat="1" ht="38.25" x14ac:dyDescent="0.25">
      <c r="A218" s="184"/>
      <c r="B218" s="713"/>
      <c r="C218" s="711"/>
      <c r="D218" s="713"/>
      <c r="E218" s="181" t="s">
        <v>847</v>
      </c>
      <c r="F218" s="182" t="s">
        <v>828</v>
      </c>
      <c r="G218" s="182" t="s">
        <v>866</v>
      </c>
      <c r="H218" s="174"/>
      <c r="I218" s="174"/>
      <c r="J218" s="174"/>
      <c r="K218" s="303"/>
      <c r="L218" s="174"/>
      <c r="M218" s="175"/>
    </row>
    <row r="219" spans="1:13" s="185" customFormat="1" ht="25.5" x14ac:dyDescent="0.25">
      <c r="A219" s="184"/>
      <c r="B219" s="713"/>
      <c r="C219" s="711"/>
      <c r="D219" s="713"/>
      <c r="E219" s="181" t="s">
        <v>848</v>
      </c>
      <c r="F219" s="182" t="s">
        <v>829</v>
      </c>
      <c r="G219" s="182" t="s">
        <v>867</v>
      </c>
      <c r="H219" s="174"/>
      <c r="I219" s="174"/>
      <c r="J219" s="174"/>
      <c r="K219" s="303"/>
      <c r="L219" s="174"/>
      <c r="M219" s="175"/>
    </row>
    <row r="220" spans="1:13" s="185" customFormat="1" ht="25.5" x14ac:dyDescent="0.25">
      <c r="A220" s="184"/>
      <c r="B220" s="713"/>
      <c r="C220" s="711"/>
      <c r="D220" s="713"/>
      <c r="E220" s="181" t="s">
        <v>848</v>
      </c>
      <c r="F220" s="182" t="s">
        <v>829</v>
      </c>
      <c r="G220" s="182" t="s">
        <v>867</v>
      </c>
      <c r="H220" s="174"/>
      <c r="I220" s="174"/>
      <c r="J220" s="174"/>
      <c r="K220" s="303"/>
      <c r="L220" s="174"/>
      <c r="M220" s="175"/>
    </row>
    <row r="221" spans="1:13" s="185" customFormat="1" ht="25.5" x14ac:dyDescent="0.25">
      <c r="A221" s="184"/>
      <c r="B221" s="713"/>
      <c r="C221" s="711"/>
      <c r="D221" s="713"/>
      <c r="E221" s="249" t="s">
        <v>849</v>
      </c>
      <c r="F221" s="182" t="s">
        <v>830</v>
      </c>
      <c r="G221" s="206" t="s">
        <v>868</v>
      </c>
      <c r="H221" s="174"/>
      <c r="I221" s="174"/>
      <c r="J221" s="174"/>
      <c r="K221" s="303"/>
      <c r="L221" s="174"/>
      <c r="M221" s="175"/>
    </row>
    <row r="222" spans="1:13" s="185" customFormat="1" ht="25.5" x14ac:dyDescent="0.25">
      <c r="A222" s="184"/>
      <c r="B222" s="713"/>
      <c r="C222" s="711"/>
      <c r="D222" s="713"/>
      <c r="E222" s="249" t="s">
        <v>850</v>
      </c>
      <c r="F222" s="182" t="s">
        <v>831</v>
      </c>
      <c r="G222" s="206" t="s">
        <v>869</v>
      </c>
      <c r="H222" s="174"/>
      <c r="I222" s="174"/>
      <c r="J222" s="174"/>
      <c r="K222" s="303"/>
      <c r="L222" s="174"/>
      <c r="M222" s="175"/>
    </row>
    <row r="223" spans="1:13" s="185" customFormat="1" ht="25.5" x14ac:dyDescent="0.25">
      <c r="A223" s="184"/>
      <c r="B223" s="713"/>
      <c r="C223" s="711"/>
      <c r="D223" s="713"/>
      <c r="E223" s="249" t="s">
        <v>851</v>
      </c>
      <c r="F223" s="182" t="s">
        <v>832</v>
      </c>
      <c r="G223" s="182" t="s">
        <v>870</v>
      </c>
      <c r="H223" s="174"/>
      <c r="I223" s="174"/>
      <c r="J223" s="174"/>
      <c r="K223" s="303"/>
      <c r="L223" s="174"/>
      <c r="M223" s="175"/>
    </row>
    <row r="224" spans="1:13" s="185" customFormat="1" ht="38.25" x14ac:dyDescent="0.25">
      <c r="A224" s="184"/>
      <c r="B224" s="713"/>
      <c r="C224" s="711"/>
      <c r="D224" s="713"/>
      <c r="E224" s="249" t="s">
        <v>852</v>
      </c>
      <c r="F224" s="182" t="s">
        <v>833</v>
      </c>
      <c r="G224" s="206" t="s">
        <v>871</v>
      </c>
      <c r="H224" s="174"/>
      <c r="I224" s="174"/>
      <c r="J224" s="174"/>
      <c r="K224" s="303"/>
      <c r="L224" s="174"/>
      <c r="M224" s="175"/>
    </row>
    <row r="225" spans="1:13" s="185" customFormat="1" ht="38.25" x14ac:dyDescent="0.25">
      <c r="A225" s="184"/>
      <c r="B225" s="713"/>
      <c r="C225" s="711"/>
      <c r="D225" s="713"/>
      <c r="E225" s="249" t="s">
        <v>853</v>
      </c>
      <c r="F225" s="182" t="s">
        <v>834</v>
      </c>
      <c r="G225" s="182" t="s">
        <v>872</v>
      </c>
      <c r="H225" s="174"/>
      <c r="I225" s="174"/>
      <c r="J225" s="174"/>
      <c r="K225" s="303"/>
      <c r="L225" s="174"/>
      <c r="M225" s="175"/>
    </row>
    <row r="226" spans="1:13" s="185" customFormat="1" ht="25.5" x14ac:dyDescent="0.25">
      <c r="A226" s="184"/>
      <c r="B226" s="713"/>
      <c r="C226" s="711"/>
      <c r="D226" s="713"/>
      <c r="E226" s="249" t="s">
        <v>854</v>
      </c>
      <c r="F226" s="182" t="s">
        <v>835</v>
      </c>
      <c r="G226" s="206" t="s">
        <v>873</v>
      </c>
      <c r="H226" s="174"/>
      <c r="I226" s="174"/>
      <c r="J226" s="174"/>
      <c r="K226" s="303"/>
      <c r="L226" s="174"/>
      <c r="M226" s="175"/>
    </row>
    <row r="227" spans="1:13" s="185" customFormat="1" ht="51" x14ac:dyDescent="0.25">
      <c r="A227" s="184"/>
      <c r="B227" s="713"/>
      <c r="C227" s="711"/>
      <c r="D227" s="713"/>
      <c r="E227" s="249" t="s">
        <v>855</v>
      </c>
      <c r="F227" s="182" t="s">
        <v>836</v>
      </c>
      <c r="G227" s="206" t="s">
        <v>874</v>
      </c>
      <c r="H227" s="174"/>
      <c r="I227" s="174"/>
      <c r="J227" s="174"/>
      <c r="K227" s="303"/>
      <c r="L227" s="174"/>
      <c r="M227" s="175"/>
    </row>
    <row r="228" spans="1:13" s="185" customFormat="1" ht="38.25" x14ac:dyDescent="0.25">
      <c r="A228" s="184"/>
      <c r="B228" s="713"/>
      <c r="C228" s="711"/>
      <c r="D228" s="713"/>
      <c r="E228" s="249" t="s">
        <v>856</v>
      </c>
      <c r="F228" s="182" t="s">
        <v>837</v>
      </c>
      <c r="G228" s="206" t="s">
        <v>875</v>
      </c>
      <c r="H228" s="174"/>
      <c r="I228" s="174"/>
      <c r="J228" s="174"/>
      <c r="K228" s="303"/>
      <c r="L228" s="174"/>
      <c r="M228" s="175"/>
    </row>
    <row r="229" spans="1:13" s="185" customFormat="1" ht="38.25" x14ac:dyDescent="0.25">
      <c r="A229" s="184"/>
      <c r="B229" s="713"/>
      <c r="C229" s="711"/>
      <c r="D229" s="713"/>
      <c r="E229" s="181" t="s">
        <v>857</v>
      </c>
      <c r="F229" s="182" t="s">
        <v>838</v>
      </c>
      <c r="G229" s="182" t="s">
        <v>876</v>
      </c>
      <c r="H229" s="174"/>
      <c r="I229" s="174"/>
      <c r="J229" s="174"/>
      <c r="K229" s="303"/>
      <c r="L229" s="174"/>
      <c r="M229" s="175"/>
    </row>
    <row r="230" spans="1:13" s="185" customFormat="1" ht="25.5" x14ac:dyDescent="0.25">
      <c r="A230" s="184"/>
      <c r="B230" s="713"/>
      <c r="C230" s="711"/>
      <c r="D230" s="713"/>
      <c r="E230" s="181" t="s">
        <v>858</v>
      </c>
      <c r="F230" s="182" t="s">
        <v>839</v>
      </c>
      <c r="G230" s="206" t="s">
        <v>877</v>
      </c>
      <c r="H230" s="174"/>
      <c r="I230" s="174"/>
      <c r="J230" s="174"/>
      <c r="K230" s="303"/>
      <c r="L230" s="174"/>
      <c r="M230" s="175"/>
    </row>
    <row r="231" spans="1:13" s="185" customFormat="1" ht="25.5" x14ac:dyDescent="0.25">
      <c r="A231" s="184"/>
      <c r="B231" s="713"/>
      <c r="C231" s="711"/>
      <c r="D231" s="713"/>
      <c r="E231" s="181" t="s">
        <v>859</v>
      </c>
      <c r="F231" s="182" t="s">
        <v>840</v>
      </c>
      <c r="G231" s="206" t="s">
        <v>878</v>
      </c>
      <c r="H231" s="174"/>
      <c r="I231" s="174"/>
      <c r="J231" s="174"/>
      <c r="K231" s="303"/>
      <c r="L231" s="174"/>
      <c r="M231" s="175"/>
    </row>
    <row r="232" spans="1:13" s="185" customFormat="1" ht="25.5" x14ac:dyDescent="0.25">
      <c r="A232" s="184"/>
      <c r="B232" s="713"/>
      <c r="C232" s="711"/>
      <c r="D232" s="713"/>
      <c r="E232" s="181" t="s">
        <v>860</v>
      </c>
      <c r="F232" s="182" t="s">
        <v>841</v>
      </c>
      <c r="G232" s="206" t="s">
        <v>879</v>
      </c>
      <c r="H232" s="174"/>
      <c r="I232" s="174"/>
      <c r="J232" s="174"/>
      <c r="K232" s="303"/>
      <c r="L232" s="174"/>
      <c r="M232" s="175"/>
    </row>
    <row r="233" spans="1:13" s="185" customFormat="1" ht="25.5" x14ac:dyDescent="0.25">
      <c r="A233" s="184"/>
      <c r="B233" s="713"/>
      <c r="C233" s="711"/>
      <c r="D233" s="713"/>
      <c r="E233" s="181" t="s">
        <v>860</v>
      </c>
      <c r="F233" s="182" t="s">
        <v>841</v>
      </c>
      <c r="G233" s="206" t="s">
        <v>879</v>
      </c>
      <c r="H233" s="174"/>
      <c r="I233" s="174"/>
      <c r="J233" s="174"/>
      <c r="K233" s="303"/>
      <c r="L233" s="174"/>
      <c r="M233" s="175"/>
    </row>
    <row r="234" spans="1:13" s="185" customFormat="1" ht="25.5" x14ac:dyDescent="0.25">
      <c r="A234" s="184"/>
      <c r="B234" s="713"/>
      <c r="C234" s="711"/>
      <c r="D234" s="713"/>
      <c r="E234" s="181" t="s">
        <v>861</v>
      </c>
      <c r="F234" s="182" t="s">
        <v>842</v>
      </c>
      <c r="G234" s="206" t="s">
        <v>880</v>
      </c>
      <c r="H234" s="174"/>
      <c r="I234" s="174"/>
      <c r="J234" s="174"/>
      <c r="K234" s="303"/>
      <c r="L234" s="174"/>
      <c r="M234" s="175"/>
    </row>
    <row r="235" spans="1:13" s="185" customFormat="1" ht="25.5" x14ac:dyDescent="0.25">
      <c r="A235" s="184"/>
      <c r="B235" s="709"/>
      <c r="C235" s="712"/>
      <c r="D235" s="709"/>
      <c r="E235" s="181" t="s">
        <v>862</v>
      </c>
      <c r="F235" s="182" t="s">
        <v>843</v>
      </c>
      <c r="G235" s="206" t="s">
        <v>881</v>
      </c>
      <c r="H235" s="174"/>
      <c r="I235" s="174"/>
      <c r="J235" s="174"/>
      <c r="K235" s="303"/>
      <c r="L235" s="174"/>
      <c r="M235" s="175"/>
    </row>
    <row r="236" spans="1:13" ht="25.5" customHeight="1" x14ac:dyDescent="0.25">
      <c r="B236" s="710" t="s">
        <v>369</v>
      </c>
      <c r="C236" s="710" t="s">
        <v>370</v>
      </c>
      <c r="D236" s="708"/>
      <c r="E236" s="170" t="s">
        <v>371</v>
      </c>
      <c r="F236" s="206" t="s">
        <v>578</v>
      </c>
      <c r="G236" s="226" t="s">
        <v>579</v>
      </c>
      <c r="H236" s="174"/>
      <c r="I236" s="174"/>
      <c r="J236" s="174"/>
      <c r="K236" s="303"/>
      <c r="L236" s="174"/>
      <c r="M236" s="175"/>
    </row>
    <row r="237" spans="1:13" s="185" customFormat="1" ht="25.5" x14ac:dyDescent="0.25">
      <c r="A237" s="184"/>
      <c r="B237" s="711"/>
      <c r="C237" s="711"/>
      <c r="D237" s="713"/>
      <c r="E237" s="249" t="s">
        <v>898</v>
      </c>
      <c r="F237" s="182" t="s">
        <v>890</v>
      </c>
      <c r="G237" s="182" t="s">
        <v>882</v>
      </c>
      <c r="H237" s="174"/>
      <c r="I237" s="174"/>
      <c r="J237" s="174"/>
      <c r="K237" s="303"/>
      <c r="L237" s="174"/>
      <c r="M237" s="175"/>
    </row>
    <row r="238" spans="1:13" s="185" customFormat="1" ht="25.5" x14ac:dyDescent="0.25">
      <c r="A238" s="184"/>
      <c r="B238" s="711"/>
      <c r="C238" s="711"/>
      <c r="D238" s="713"/>
      <c r="E238" s="249" t="s">
        <v>899</v>
      </c>
      <c r="F238" s="182" t="s">
        <v>891</v>
      </c>
      <c r="G238" s="206" t="s">
        <v>883</v>
      </c>
      <c r="H238" s="174"/>
      <c r="I238" s="174"/>
      <c r="J238" s="174"/>
      <c r="K238" s="303"/>
      <c r="L238" s="174"/>
      <c r="M238" s="175"/>
    </row>
    <row r="239" spans="1:13" s="185" customFormat="1" ht="25.5" x14ac:dyDescent="0.25">
      <c r="A239" s="184"/>
      <c r="B239" s="711"/>
      <c r="C239" s="711"/>
      <c r="D239" s="713"/>
      <c r="E239" s="249" t="s">
        <v>900</v>
      </c>
      <c r="F239" s="182" t="s">
        <v>892</v>
      </c>
      <c r="G239" s="206" t="s">
        <v>884</v>
      </c>
      <c r="H239" s="174"/>
      <c r="I239" s="174"/>
      <c r="J239" s="174"/>
      <c r="K239" s="303"/>
      <c r="L239" s="174"/>
      <c r="M239" s="175"/>
    </row>
    <row r="240" spans="1:13" s="185" customFormat="1" ht="25.5" x14ac:dyDescent="0.25">
      <c r="A240" s="184"/>
      <c r="B240" s="711"/>
      <c r="C240" s="711"/>
      <c r="D240" s="713"/>
      <c r="E240" s="249" t="s">
        <v>901</v>
      </c>
      <c r="F240" s="182" t="s">
        <v>893</v>
      </c>
      <c r="G240" s="206" t="s">
        <v>885</v>
      </c>
      <c r="H240" s="174"/>
      <c r="I240" s="174"/>
      <c r="J240" s="174"/>
      <c r="K240" s="303"/>
      <c r="L240" s="174"/>
      <c r="M240" s="175"/>
    </row>
    <row r="241" spans="1:13" s="185" customFormat="1" ht="38.25" x14ac:dyDescent="0.25">
      <c r="A241" s="184"/>
      <c r="B241" s="711"/>
      <c r="C241" s="711"/>
      <c r="D241" s="713"/>
      <c r="E241" s="249" t="s">
        <v>901</v>
      </c>
      <c r="F241" s="182" t="s">
        <v>894</v>
      </c>
      <c r="G241" s="182" t="s">
        <v>886</v>
      </c>
      <c r="H241" s="174"/>
      <c r="I241" s="174"/>
      <c r="J241" s="174"/>
      <c r="K241" s="303"/>
      <c r="L241" s="174"/>
      <c r="M241" s="175"/>
    </row>
    <row r="242" spans="1:13" s="185" customFormat="1" ht="38.25" x14ac:dyDescent="0.25">
      <c r="A242" s="184"/>
      <c r="B242" s="711"/>
      <c r="C242" s="711"/>
      <c r="D242" s="713"/>
      <c r="E242" s="249" t="s">
        <v>902</v>
      </c>
      <c r="F242" s="182" t="s">
        <v>895</v>
      </c>
      <c r="G242" s="182" t="s">
        <v>887</v>
      </c>
      <c r="H242" s="174"/>
      <c r="I242" s="174"/>
      <c r="J242" s="174"/>
      <c r="K242" s="303"/>
      <c r="L242" s="174"/>
      <c r="M242" s="175"/>
    </row>
    <row r="243" spans="1:13" s="185" customFormat="1" ht="25.5" x14ac:dyDescent="0.25">
      <c r="A243" s="184"/>
      <c r="B243" s="711"/>
      <c r="C243" s="711"/>
      <c r="D243" s="713"/>
      <c r="E243" s="249" t="s">
        <v>903</v>
      </c>
      <c r="F243" s="182" t="s">
        <v>896</v>
      </c>
      <c r="G243" s="182" t="s">
        <v>888</v>
      </c>
      <c r="H243" s="174"/>
      <c r="I243" s="174"/>
      <c r="J243" s="174"/>
      <c r="K243" s="303"/>
      <c r="L243" s="174"/>
      <c r="M243" s="175"/>
    </row>
    <row r="244" spans="1:13" s="185" customFormat="1" ht="38.25" x14ac:dyDescent="0.25">
      <c r="A244" s="184"/>
      <c r="B244" s="711"/>
      <c r="C244" s="712"/>
      <c r="D244" s="709"/>
      <c r="E244" s="249" t="s">
        <v>904</v>
      </c>
      <c r="F244" s="182" t="s">
        <v>897</v>
      </c>
      <c r="G244" s="182" t="s">
        <v>889</v>
      </c>
      <c r="H244" s="174"/>
      <c r="I244" s="174"/>
      <c r="J244" s="174"/>
      <c r="K244" s="303"/>
      <c r="L244" s="174"/>
      <c r="M244" s="175"/>
    </row>
    <row r="245" spans="1:13" ht="30" customHeight="1" x14ac:dyDescent="0.25">
      <c r="B245" s="711"/>
      <c r="C245" s="710" t="s">
        <v>372</v>
      </c>
      <c r="D245" s="708"/>
      <c r="E245" s="170" t="s">
        <v>373</v>
      </c>
      <c r="F245" s="182" t="s">
        <v>574</v>
      </c>
      <c r="G245" s="182" t="s">
        <v>582</v>
      </c>
      <c r="H245" s="174"/>
      <c r="I245" s="174"/>
      <c r="J245" s="174"/>
      <c r="K245" s="303"/>
      <c r="L245" s="174"/>
      <c r="M245" s="175"/>
    </row>
    <row r="246" spans="1:13" s="185" customFormat="1" ht="25.5" x14ac:dyDescent="0.25">
      <c r="A246" s="184"/>
      <c r="B246" s="711"/>
      <c r="C246" s="711"/>
      <c r="D246" s="713"/>
      <c r="E246" s="181" t="s">
        <v>905</v>
      </c>
      <c r="F246" s="182" t="s">
        <v>909</v>
      </c>
      <c r="G246" s="206" t="s">
        <v>907</v>
      </c>
      <c r="H246" s="174"/>
      <c r="I246" s="174"/>
      <c r="J246" s="174"/>
      <c r="K246" s="303"/>
      <c r="L246" s="174"/>
      <c r="M246" s="175"/>
    </row>
    <row r="247" spans="1:13" s="185" customFormat="1" ht="25.5" x14ac:dyDescent="0.25">
      <c r="A247" s="184"/>
      <c r="B247" s="711"/>
      <c r="C247" s="712"/>
      <c r="D247" s="709"/>
      <c r="E247" s="181" t="s">
        <v>906</v>
      </c>
      <c r="F247" s="182" t="s">
        <v>910</v>
      </c>
      <c r="G247" s="206" t="s">
        <v>908</v>
      </c>
      <c r="H247" s="174"/>
      <c r="I247" s="174"/>
      <c r="J247" s="174"/>
      <c r="K247" s="303"/>
      <c r="L247" s="174"/>
      <c r="M247" s="175"/>
    </row>
    <row r="248" spans="1:13" ht="25.5" x14ac:dyDescent="0.25">
      <c r="B248" s="711"/>
      <c r="C248" s="710" t="s">
        <v>374</v>
      </c>
      <c r="D248" s="708"/>
      <c r="E248" s="170" t="s">
        <v>375</v>
      </c>
      <c r="F248" s="182" t="s">
        <v>575</v>
      </c>
      <c r="G248" s="226" t="s">
        <v>580</v>
      </c>
      <c r="H248" s="174"/>
      <c r="I248" s="174"/>
      <c r="J248" s="174"/>
      <c r="K248" s="303"/>
      <c r="L248" s="174"/>
      <c r="M248" s="175"/>
    </row>
    <row r="249" spans="1:13" s="185" customFormat="1" ht="25.5" x14ac:dyDescent="0.25">
      <c r="A249" s="184"/>
      <c r="B249" s="711"/>
      <c r="C249" s="711"/>
      <c r="D249" s="713"/>
      <c r="E249" s="181" t="s">
        <v>925</v>
      </c>
      <c r="F249" s="182" t="s">
        <v>918</v>
      </c>
      <c r="G249" s="182" t="s">
        <v>911</v>
      </c>
      <c r="H249" s="174"/>
      <c r="I249" s="174"/>
      <c r="J249" s="174"/>
      <c r="K249" s="303"/>
      <c r="L249" s="174"/>
      <c r="M249" s="175"/>
    </row>
    <row r="250" spans="1:13" s="185" customFormat="1" ht="38.25" x14ac:dyDescent="0.25">
      <c r="A250" s="184"/>
      <c r="B250" s="711"/>
      <c r="C250" s="712"/>
      <c r="D250" s="709"/>
      <c r="E250" s="181" t="s">
        <v>925</v>
      </c>
      <c r="F250" s="182" t="s">
        <v>919</v>
      </c>
      <c r="G250" s="182" t="s">
        <v>912</v>
      </c>
      <c r="H250" s="174"/>
      <c r="I250" s="174"/>
      <c r="J250" s="174"/>
      <c r="K250" s="303"/>
      <c r="L250" s="174"/>
      <c r="M250" s="175"/>
    </row>
    <row r="251" spans="1:13" ht="25.5" x14ac:dyDescent="0.25">
      <c r="B251" s="711"/>
      <c r="C251" s="710" t="s">
        <v>376</v>
      </c>
      <c r="D251" s="708"/>
      <c r="E251" s="170" t="s">
        <v>377</v>
      </c>
      <c r="F251" s="182" t="s">
        <v>576</v>
      </c>
      <c r="G251" s="226" t="s">
        <v>581</v>
      </c>
      <c r="H251" s="174"/>
      <c r="I251" s="174"/>
      <c r="J251" s="174"/>
      <c r="K251" s="303"/>
      <c r="L251" s="174"/>
      <c r="M251" s="175"/>
    </row>
    <row r="252" spans="1:13" s="185" customFormat="1" ht="36" customHeight="1" x14ac:dyDescent="0.25">
      <c r="A252" s="184"/>
      <c r="B252" s="711"/>
      <c r="C252" s="711"/>
      <c r="D252" s="713"/>
      <c r="E252" s="181" t="s">
        <v>926</v>
      </c>
      <c r="F252" s="182" t="s">
        <v>920</v>
      </c>
      <c r="G252" s="206" t="s">
        <v>916</v>
      </c>
      <c r="H252" s="174"/>
      <c r="I252" s="174"/>
      <c r="J252" s="174"/>
      <c r="K252" s="303"/>
      <c r="L252" s="174"/>
      <c r="M252" s="175"/>
    </row>
    <row r="253" spans="1:13" s="185" customFormat="1" ht="25.5" x14ac:dyDescent="0.25">
      <c r="A253" s="184"/>
      <c r="B253" s="711"/>
      <c r="C253" s="712"/>
      <c r="D253" s="709"/>
      <c r="E253" s="181" t="s">
        <v>927</v>
      </c>
      <c r="F253" s="182" t="s">
        <v>921</v>
      </c>
      <c r="G253" s="206" t="s">
        <v>917</v>
      </c>
      <c r="H253" s="174"/>
      <c r="I253" s="174"/>
      <c r="J253" s="174"/>
      <c r="K253" s="303"/>
      <c r="L253" s="174"/>
      <c r="M253" s="175"/>
    </row>
    <row r="254" spans="1:13" s="185" customFormat="1" ht="51" x14ac:dyDescent="0.25">
      <c r="A254" s="184"/>
      <c r="B254" s="711"/>
      <c r="C254" s="710" t="s">
        <v>372</v>
      </c>
      <c r="D254" s="708"/>
      <c r="E254" s="170" t="s">
        <v>573</v>
      </c>
      <c r="F254" s="182" t="s">
        <v>577</v>
      </c>
      <c r="G254" s="182" t="s">
        <v>583</v>
      </c>
      <c r="H254" s="174"/>
      <c r="I254" s="174"/>
      <c r="J254" s="174"/>
      <c r="K254" s="303"/>
      <c r="L254" s="174"/>
      <c r="M254" s="175"/>
    </row>
    <row r="255" spans="1:13" s="185" customFormat="1" ht="25.5" x14ac:dyDescent="0.25">
      <c r="A255" s="184"/>
      <c r="B255" s="711"/>
      <c r="C255" s="711"/>
      <c r="D255" s="713"/>
      <c r="E255" s="181" t="s">
        <v>928</v>
      </c>
      <c r="F255" s="182" t="s">
        <v>922</v>
      </c>
      <c r="G255" s="182" t="s">
        <v>913</v>
      </c>
      <c r="H255" s="174"/>
      <c r="I255" s="174"/>
      <c r="J255" s="174"/>
      <c r="K255" s="303"/>
      <c r="L255" s="174"/>
      <c r="M255" s="175"/>
    </row>
    <row r="256" spans="1:13" s="185" customFormat="1" ht="38.25" x14ac:dyDescent="0.25">
      <c r="A256" s="184"/>
      <c r="B256" s="711"/>
      <c r="C256" s="711"/>
      <c r="D256" s="713"/>
      <c r="E256" s="181" t="s">
        <v>929</v>
      </c>
      <c r="F256" s="182" t="s">
        <v>923</v>
      </c>
      <c r="G256" s="182" t="s">
        <v>914</v>
      </c>
      <c r="H256" s="174"/>
      <c r="I256" s="174"/>
      <c r="J256" s="174"/>
      <c r="K256" s="303"/>
      <c r="L256" s="174"/>
      <c r="M256" s="175"/>
    </row>
    <row r="257" spans="1:13" s="185" customFormat="1" ht="38.25" x14ac:dyDescent="0.25">
      <c r="A257" s="184"/>
      <c r="B257" s="712"/>
      <c r="C257" s="712"/>
      <c r="D257" s="709"/>
      <c r="E257" s="181" t="s">
        <v>930</v>
      </c>
      <c r="F257" s="182" t="s">
        <v>924</v>
      </c>
      <c r="G257" s="182" t="s">
        <v>915</v>
      </c>
      <c r="H257" s="174"/>
      <c r="I257" s="174"/>
      <c r="J257" s="174"/>
      <c r="K257" s="303"/>
      <c r="L257" s="174"/>
      <c r="M257" s="175"/>
    </row>
    <row r="258" spans="1:13" ht="30.75" customHeight="1" x14ac:dyDescent="0.25">
      <c r="B258" s="708" t="s">
        <v>378</v>
      </c>
      <c r="C258" s="710" t="s">
        <v>348</v>
      </c>
      <c r="D258" s="708"/>
      <c r="E258" s="170" t="s">
        <v>379</v>
      </c>
      <c r="F258" s="206" t="s">
        <v>584</v>
      </c>
      <c r="G258" s="206" t="s">
        <v>589</v>
      </c>
      <c r="H258" s="174"/>
      <c r="I258" s="174"/>
      <c r="J258" s="174"/>
      <c r="K258" s="303"/>
      <c r="L258" s="174"/>
      <c r="M258" s="175"/>
    </row>
    <row r="259" spans="1:13" s="185" customFormat="1" ht="28.5" customHeight="1" x14ac:dyDescent="0.25">
      <c r="A259" s="184"/>
      <c r="B259" s="713"/>
      <c r="C259" s="712"/>
      <c r="D259" s="709"/>
      <c r="E259" s="181" t="s">
        <v>931</v>
      </c>
      <c r="F259" s="182" t="s">
        <v>937</v>
      </c>
      <c r="G259" s="206" t="s">
        <v>948</v>
      </c>
      <c r="H259" s="174"/>
      <c r="I259" s="174"/>
      <c r="J259" s="174"/>
      <c r="K259" s="303"/>
      <c r="L259" s="174"/>
      <c r="M259" s="175"/>
    </row>
    <row r="260" spans="1:13" ht="25.5" x14ac:dyDescent="0.25">
      <c r="B260" s="713"/>
      <c r="C260" s="710" t="s">
        <v>348</v>
      </c>
      <c r="D260" s="708"/>
      <c r="E260" s="170" t="s">
        <v>380</v>
      </c>
      <c r="F260" s="206" t="s">
        <v>585</v>
      </c>
      <c r="G260" s="206" t="s">
        <v>590</v>
      </c>
      <c r="H260" s="174"/>
      <c r="I260" s="174"/>
      <c r="J260" s="174"/>
      <c r="K260" s="303"/>
      <c r="L260" s="174"/>
      <c r="M260" s="175"/>
    </row>
    <row r="261" spans="1:13" s="185" customFormat="1" ht="38.25" x14ac:dyDescent="0.25">
      <c r="A261" s="184"/>
      <c r="B261" s="713"/>
      <c r="C261" s="711"/>
      <c r="D261" s="713"/>
      <c r="E261" s="252" t="s">
        <v>932</v>
      </c>
      <c r="F261" s="182" t="s">
        <v>938</v>
      </c>
      <c r="G261" s="224" t="s">
        <v>946</v>
      </c>
      <c r="H261" s="174"/>
      <c r="I261" s="174"/>
      <c r="J261" s="174"/>
      <c r="K261" s="303"/>
      <c r="L261" s="174"/>
      <c r="M261" s="175"/>
    </row>
    <row r="262" spans="1:13" s="185" customFormat="1" ht="38.25" x14ac:dyDescent="0.25">
      <c r="A262" s="184"/>
      <c r="B262" s="713"/>
      <c r="C262" s="711"/>
      <c r="D262" s="713"/>
      <c r="E262" s="252" t="s">
        <v>933</v>
      </c>
      <c r="F262" s="182" t="s">
        <v>939</v>
      </c>
      <c r="G262" s="182" t="s">
        <v>947</v>
      </c>
      <c r="H262" s="174"/>
      <c r="I262" s="174"/>
      <c r="J262" s="174"/>
      <c r="K262" s="303"/>
      <c r="L262" s="174"/>
      <c r="M262" s="175"/>
    </row>
    <row r="263" spans="1:13" s="185" customFormat="1" ht="38.25" x14ac:dyDescent="0.25">
      <c r="A263" s="184"/>
      <c r="B263" s="713"/>
      <c r="C263" s="712"/>
      <c r="D263" s="709"/>
      <c r="E263" s="253" t="s">
        <v>934</v>
      </c>
      <c r="F263" s="182" t="s">
        <v>940</v>
      </c>
      <c r="G263" s="206" t="s">
        <v>945</v>
      </c>
      <c r="H263" s="174"/>
      <c r="I263" s="174"/>
      <c r="J263" s="174"/>
      <c r="K263" s="303"/>
      <c r="L263" s="174"/>
      <c r="M263" s="175"/>
    </row>
    <row r="264" spans="1:13" ht="63.75" x14ac:dyDescent="0.25">
      <c r="B264" s="713"/>
      <c r="C264" s="710" t="s">
        <v>381</v>
      </c>
      <c r="D264" s="708"/>
      <c r="E264" s="170" t="s">
        <v>382</v>
      </c>
      <c r="F264" s="227" t="s">
        <v>586</v>
      </c>
      <c r="G264" s="227" t="s">
        <v>592</v>
      </c>
      <c r="H264" s="174"/>
      <c r="I264" s="174"/>
      <c r="J264" s="174"/>
      <c r="K264" s="303"/>
      <c r="L264" s="174"/>
      <c r="M264" s="175"/>
    </row>
    <row r="265" spans="1:13" s="185" customFormat="1" ht="38.25" x14ac:dyDescent="0.25">
      <c r="A265" s="184"/>
      <c r="B265" s="713"/>
      <c r="C265" s="711"/>
      <c r="D265" s="713"/>
      <c r="E265" s="181" t="s">
        <v>935</v>
      </c>
      <c r="F265" s="182" t="s">
        <v>941</v>
      </c>
      <c r="G265" s="206" t="s">
        <v>943</v>
      </c>
      <c r="H265" s="174"/>
      <c r="I265" s="174"/>
      <c r="J265" s="174"/>
      <c r="K265" s="303"/>
      <c r="L265" s="174"/>
      <c r="M265" s="175"/>
    </row>
    <row r="266" spans="1:13" s="185" customFormat="1" ht="38.25" x14ac:dyDescent="0.25">
      <c r="A266" s="184"/>
      <c r="B266" s="713"/>
      <c r="C266" s="712"/>
      <c r="D266" s="709"/>
      <c r="E266" s="181" t="s">
        <v>936</v>
      </c>
      <c r="F266" s="182" t="s">
        <v>942</v>
      </c>
      <c r="G266" s="182" t="s">
        <v>944</v>
      </c>
      <c r="H266" s="174"/>
      <c r="I266" s="174"/>
      <c r="J266" s="174"/>
      <c r="K266" s="303"/>
      <c r="L266" s="174"/>
      <c r="M266" s="175"/>
    </row>
    <row r="267" spans="1:13" ht="38.25" x14ac:dyDescent="0.25">
      <c r="B267" s="713"/>
      <c r="C267" s="710" t="s">
        <v>949</v>
      </c>
      <c r="D267" s="708"/>
      <c r="E267" s="170" t="s">
        <v>383</v>
      </c>
      <c r="F267" s="182" t="s">
        <v>587</v>
      </c>
      <c r="G267" s="182" t="s">
        <v>593</v>
      </c>
      <c r="H267" s="174"/>
      <c r="I267" s="174"/>
      <c r="J267" s="174"/>
      <c r="K267" s="303"/>
      <c r="L267" s="174"/>
      <c r="M267" s="175"/>
    </row>
    <row r="268" spans="1:13" s="185" customFormat="1" ht="38.25" x14ac:dyDescent="0.25">
      <c r="A268" s="184"/>
      <c r="B268" s="713"/>
      <c r="C268" s="712"/>
      <c r="D268" s="709"/>
      <c r="E268" s="181" t="s">
        <v>953</v>
      </c>
      <c r="F268" s="182" t="s">
        <v>958</v>
      </c>
      <c r="G268" s="206" t="s">
        <v>950</v>
      </c>
      <c r="H268" s="174"/>
      <c r="I268" s="181"/>
      <c r="J268" s="174"/>
      <c r="K268" s="303"/>
      <c r="L268" s="174"/>
      <c r="M268" s="175"/>
    </row>
    <row r="269" spans="1:13" ht="30" customHeight="1" x14ac:dyDescent="0.25">
      <c r="B269" s="713"/>
      <c r="C269" s="710" t="s">
        <v>384</v>
      </c>
      <c r="D269" s="708"/>
      <c r="E269" s="170" t="s">
        <v>385</v>
      </c>
      <c r="F269" s="228" t="s">
        <v>588</v>
      </c>
      <c r="G269" s="228" t="s">
        <v>591</v>
      </c>
      <c r="H269" s="174"/>
      <c r="I269" s="254"/>
      <c r="J269" s="174"/>
      <c r="K269" s="303"/>
      <c r="L269" s="174"/>
      <c r="M269" s="175"/>
    </row>
    <row r="270" spans="1:13" s="185" customFormat="1" ht="25.5" x14ac:dyDescent="0.25">
      <c r="A270" s="184"/>
      <c r="B270" s="713"/>
      <c r="C270" s="712"/>
      <c r="D270" s="709"/>
      <c r="E270" s="254" t="s">
        <v>954</v>
      </c>
      <c r="F270" s="215" t="s">
        <v>957</v>
      </c>
      <c r="G270" s="215" t="s">
        <v>951</v>
      </c>
      <c r="H270" s="174"/>
      <c r="I270" s="252"/>
      <c r="J270" s="174"/>
      <c r="K270" s="303"/>
      <c r="L270" s="174"/>
      <c r="M270" s="175"/>
    </row>
    <row r="271" spans="1:13" s="185" customFormat="1" ht="76.5" x14ac:dyDescent="0.25">
      <c r="A271" s="184"/>
      <c r="B271" s="713"/>
      <c r="C271" s="710"/>
      <c r="D271" s="708"/>
      <c r="E271" s="170" t="s">
        <v>599</v>
      </c>
      <c r="F271" s="227" t="s">
        <v>595</v>
      </c>
      <c r="G271" s="227" t="s">
        <v>600</v>
      </c>
      <c r="H271" s="174"/>
      <c r="I271" s="174"/>
      <c r="J271" s="174"/>
      <c r="K271" s="303"/>
      <c r="L271" s="174"/>
      <c r="M271" s="175"/>
    </row>
    <row r="272" spans="1:13" s="185" customFormat="1" ht="38.25" x14ac:dyDescent="0.25">
      <c r="A272" s="184"/>
      <c r="B272" s="709"/>
      <c r="C272" s="712"/>
      <c r="D272" s="709"/>
      <c r="E272" s="252" t="s">
        <v>955</v>
      </c>
      <c r="F272" s="182" t="s">
        <v>956</v>
      </c>
      <c r="G272" s="182" t="s">
        <v>952</v>
      </c>
      <c r="H272" s="174"/>
      <c r="I272" s="174"/>
      <c r="J272" s="174"/>
      <c r="K272" s="303"/>
      <c r="L272" s="174"/>
      <c r="M272" s="175"/>
    </row>
    <row r="273" spans="1:13" ht="45" customHeight="1" x14ac:dyDescent="0.25">
      <c r="B273" s="710" t="s">
        <v>386</v>
      </c>
      <c r="C273" s="710" t="s">
        <v>387</v>
      </c>
      <c r="D273" s="708"/>
      <c r="E273" s="170" t="s">
        <v>388</v>
      </c>
      <c r="F273" s="223" t="s">
        <v>596</v>
      </c>
      <c r="G273" s="223" t="s">
        <v>601</v>
      </c>
      <c r="H273" s="174"/>
      <c r="I273" s="174"/>
      <c r="J273" s="174"/>
      <c r="K273" s="303"/>
      <c r="L273" s="174"/>
      <c r="M273" s="175"/>
    </row>
    <row r="274" spans="1:13" s="185" customFormat="1" ht="25.5" x14ac:dyDescent="0.25">
      <c r="A274" s="184"/>
      <c r="B274" s="711"/>
      <c r="C274" s="711"/>
      <c r="D274" s="713"/>
      <c r="E274" s="181" t="s">
        <v>966</v>
      </c>
      <c r="F274" s="182" t="s">
        <v>973</v>
      </c>
      <c r="G274" s="206" t="s">
        <v>959</v>
      </c>
      <c r="H274" s="174"/>
      <c r="I274" s="174"/>
      <c r="J274" s="174"/>
      <c r="K274" s="303"/>
      <c r="L274" s="174"/>
      <c r="M274" s="175"/>
    </row>
    <row r="275" spans="1:13" s="185" customFormat="1" ht="38.25" x14ac:dyDescent="0.25">
      <c r="A275" s="184"/>
      <c r="B275" s="711"/>
      <c r="C275" s="711"/>
      <c r="D275" s="713"/>
      <c r="E275" s="181" t="s">
        <v>967</v>
      </c>
      <c r="F275" s="182" t="s">
        <v>974</v>
      </c>
      <c r="G275" s="206" t="s">
        <v>960</v>
      </c>
      <c r="H275" s="174"/>
      <c r="I275" s="174"/>
      <c r="J275" s="174"/>
      <c r="K275" s="303"/>
      <c r="L275" s="174"/>
      <c r="M275" s="175"/>
    </row>
    <row r="276" spans="1:13" s="185" customFormat="1" ht="38.25" x14ac:dyDescent="0.25">
      <c r="A276" s="184"/>
      <c r="B276" s="711"/>
      <c r="C276" s="711"/>
      <c r="D276" s="713"/>
      <c r="E276" s="181" t="s">
        <v>967</v>
      </c>
      <c r="F276" s="182" t="s">
        <v>975</v>
      </c>
      <c r="G276" s="182" t="s">
        <v>961</v>
      </c>
      <c r="H276" s="174"/>
      <c r="I276" s="174"/>
      <c r="J276" s="174"/>
      <c r="K276" s="303"/>
      <c r="L276" s="174"/>
      <c r="M276" s="175"/>
    </row>
    <row r="277" spans="1:13" s="185" customFormat="1" ht="25.5" x14ac:dyDescent="0.25">
      <c r="A277" s="184"/>
      <c r="B277" s="711"/>
      <c r="C277" s="711"/>
      <c r="D277" s="713"/>
      <c r="E277" s="181" t="s">
        <v>968</v>
      </c>
      <c r="F277" s="182" t="s">
        <v>976</v>
      </c>
      <c r="G277" s="182" t="s">
        <v>962</v>
      </c>
      <c r="H277" s="174"/>
      <c r="I277" s="174"/>
      <c r="J277" s="174"/>
      <c r="K277" s="303"/>
      <c r="L277" s="174"/>
      <c r="M277" s="175"/>
    </row>
    <row r="278" spans="1:13" s="185" customFormat="1" ht="25.5" x14ac:dyDescent="0.25">
      <c r="A278" s="184"/>
      <c r="B278" s="711"/>
      <c r="C278" s="712"/>
      <c r="D278" s="709"/>
      <c r="E278" s="181" t="s">
        <v>969</v>
      </c>
      <c r="F278" s="182" t="s">
        <v>977</v>
      </c>
      <c r="G278" s="182" t="s">
        <v>963</v>
      </c>
      <c r="H278" s="174"/>
      <c r="I278" s="174"/>
      <c r="J278" s="174"/>
      <c r="K278" s="303"/>
      <c r="L278" s="174"/>
      <c r="M278" s="175"/>
    </row>
    <row r="279" spans="1:13" ht="30" x14ac:dyDescent="0.25">
      <c r="B279" s="711"/>
      <c r="C279" s="710" t="s">
        <v>389</v>
      </c>
      <c r="D279" s="708"/>
      <c r="E279" s="170" t="s">
        <v>390</v>
      </c>
      <c r="F279" s="223" t="s">
        <v>597</v>
      </c>
      <c r="G279" s="223" t="s">
        <v>602</v>
      </c>
      <c r="H279" s="174"/>
      <c r="I279" s="174"/>
      <c r="J279" s="174"/>
      <c r="K279" s="303"/>
      <c r="L279" s="174"/>
      <c r="M279" s="175"/>
    </row>
    <row r="280" spans="1:13" s="185" customFormat="1" ht="25.5" x14ac:dyDescent="0.25">
      <c r="A280" s="184"/>
      <c r="B280" s="711"/>
      <c r="C280" s="711"/>
      <c r="D280" s="713"/>
      <c r="E280" s="181" t="s">
        <v>970</v>
      </c>
      <c r="F280" s="182" t="s">
        <v>978</v>
      </c>
      <c r="G280" s="206" t="s">
        <v>964</v>
      </c>
      <c r="H280" s="52"/>
      <c r="I280" s="257"/>
      <c r="J280" s="257"/>
      <c r="K280" s="304"/>
      <c r="L280" s="257"/>
      <c r="M280" s="258"/>
    </row>
    <row r="281" spans="1:13" s="185" customFormat="1" ht="29.25" customHeight="1" x14ac:dyDescent="0.25">
      <c r="A281" s="184"/>
      <c r="B281" s="711"/>
      <c r="C281" s="712"/>
      <c r="D281" s="709"/>
      <c r="E281" s="181" t="s">
        <v>971</v>
      </c>
      <c r="F281" s="182" t="s">
        <v>979</v>
      </c>
      <c r="G281" s="206" t="s">
        <v>965</v>
      </c>
      <c r="H281" s="52"/>
      <c r="I281" s="257"/>
      <c r="J281" s="257"/>
      <c r="K281" s="304"/>
      <c r="L281" s="257"/>
      <c r="M281" s="258"/>
    </row>
    <row r="282" spans="1:13" ht="45" customHeight="1" x14ac:dyDescent="0.25">
      <c r="B282" s="711"/>
      <c r="C282" s="710" t="s">
        <v>389</v>
      </c>
      <c r="D282" s="812"/>
      <c r="E282" s="255" t="s">
        <v>594</v>
      </c>
      <c r="F282" s="256" t="s">
        <v>598</v>
      </c>
      <c r="G282" s="256" t="s">
        <v>603</v>
      </c>
      <c r="H282" s="49"/>
      <c r="I282" s="257"/>
      <c r="J282" s="257"/>
      <c r="K282" s="304"/>
      <c r="L282" s="257"/>
      <c r="M282" s="258"/>
    </row>
    <row r="283" spans="1:13" ht="25.5" x14ac:dyDescent="0.25">
      <c r="B283" s="712"/>
      <c r="C283" s="712"/>
      <c r="D283" s="813"/>
      <c r="E283" s="181" t="s">
        <v>972</v>
      </c>
      <c r="F283" s="182" t="s">
        <v>980</v>
      </c>
      <c r="G283" s="182" t="s">
        <v>603</v>
      </c>
      <c r="H283" s="174"/>
      <c r="I283" s="174"/>
      <c r="J283" s="174"/>
      <c r="K283" s="303"/>
      <c r="L283" s="174"/>
      <c r="M283" s="175"/>
    </row>
    <row r="284" spans="1:13" x14ac:dyDescent="0.25">
      <c r="B284" s="73"/>
      <c r="C284" s="73"/>
      <c r="D284" s="73"/>
      <c r="E284" s="73"/>
      <c r="F284" s="73"/>
      <c r="G284" s="49"/>
      <c r="H284" s="49"/>
      <c r="I284" s="49"/>
      <c r="J284" s="52"/>
      <c r="K284" s="49"/>
      <c r="L284" s="49"/>
    </row>
    <row r="285" spans="1:13" ht="15.75" thickBot="1" x14ac:dyDescent="0.3">
      <c r="B285" s="73"/>
      <c r="C285" s="73"/>
      <c r="D285" s="73"/>
      <c r="E285" s="73"/>
      <c r="F285" s="73"/>
      <c r="G285" s="49"/>
      <c r="H285" s="49"/>
      <c r="I285" s="49"/>
      <c r="J285" s="52"/>
      <c r="K285" s="49"/>
      <c r="L285" s="49"/>
    </row>
    <row r="286" spans="1:13" ht="15.75" thickBot="1" x14ac:dyDescent="0.3">
      <c r="B286" s="716" t="s">
        <v>183</v>
      </c>
      <c r="C286" s="717"/>
      <c r="D286" s="718"/>
      <c r="E286" s="73"/>
      <c r="F286" s="73"/>
      <c r="G286" s="49"/>
      <c r="H286" s="49"/>
      <c r="I286" s="49"/>
      <c r="J286" s="52"/>
      <c r="K286" s="49"/>
      <c r="L286" s="49"/>
    </row>
    <row r="287" spans="1:13" x14ac:dyDescent="0.25">
      <c r="B287" s="44" t="s">
        <v>184</v>
      </c>
      <c r="C287" s="44" t="s">
        <v>185</v>
      </c>
      <c r="D287" s="44" t="s">
        <v>186</v>
      </c>
      <c r="E287" s="73"/>
      <c r="F287" s="73"/>
      <c r="G287" s="49"/>
      <c r="H287" s="49"/>
      <c r="I287" s="49"/>
      <c r="J287" s="52"/>
      <c r="K287" s="49"/>
      <c r="L287" s="49"/>
    </row>
    <row r="288" spans="1:13" ht="120" x14ac:dyDescent="0.25">
      <c r="B288" s="176" t="s">
        <v>391</v>
      </c>
      <c r="C288" s="177">
        <f>AVERAGE(K68:K104)</f>
        <v>0.8076437500000001</v>
      </c>
      <c r="D288" s="178"/>
      <c r="E288" s="73"/>
      <c r="F288" s="73"/>
      <c r="G288" s="49"/>
      <c r="H288" s="49"/>
      <c r="I288" s="49"/>
      <c r="J288" s="52"/>
      <c r="K288" s="49"/>
      <c r="L288" s="49"/>
    </row>
    <row r="289" spans="1:12" ht="45" x14ac:dyDescent="0.25">
      <c r="B289" s="176" t="s">
        <v>392</v>
      </c>
      <c r="C289" s="177" t="e">
        <f>AVERAGE(K105:K117)</f>
        <v>#DIV/0!</v>
      </c>
      <c r="D289" s="178"/>
      <c r="E289" s="73"/>
      <c r="F289" s="73"/>
      <c r="G289" s="49"/>
      <c r="H289" s="49"/>
      <c r="I289" s="49"/>
      <c r="J289" s="52"/>
      <c r="K289" s="49"/>
      <c r="L289" s="49"/>
    </row>
    <row r="290" spans="1:12" ht="90" x14ac:dyDescent="0.25">
      <c r="B290" s="176" t="s">
        <v>393</v>
      </c>
      <c r="C290" s="177" t="e">
        <f>AVERAGE(K118:K145)</f>
        <v>#DIV/0!</v>
      </c>
      <c r="D290" s="178"/>
      <c r="E290" s="73"/>
      <c r="F290" s="73"/>
      <c r="G290" s="49"/>
      <c r="H290" s="49"/>
      <c r="I290" s="49"/>
      <c r="J290" s="52"/>
      <c r="K290" s="49"/>
      <c r="L290" s="49"/>
    </row>
    <row r="291" spans="1:12" ht="120" x14ac:dyDescent="0.25">
      <c r="B291" s="176" t="s">
        <v>394</v>
      </c>
      <c r="C291" s="177">
        <f>AVERAGE(K146:K161)</f>
        <v>0.9</v>
      </c>
      <c r="D291" s="178"/>
      <c r="E291" s="73"/>
      <c r="F291" s="73"/>
      <c r="G291" s="49"/>
      <c r="H291" s="49"/>
      <c r="I291" s="49"/>
      <c r="J291" s="52"/>
      <c r="K291" s="49"/>
      <c r="L291" s="49"/>
    </row>
    <row r="292" spans="1:12" ht="60" x14ac:dyDescent="0.25">
      <c r="B292" s="176" t="s">
        <v>395</v>
      </c>
      <c r="C292" s="177" t="e">
        <f>AVERAGE(K162:K177)</f>
        <v>#DIV/0!</v>
      </c>
      <c r="D292" s="178"/>
      <c r="E292" s="73"/>
      <c r="F292" s="73"/>
      <c r="G292" s="49"/>
      <c r="H292" s="49"/>
      <c r="I292" s="49"/>
      <c r="J292" s="52"/>
      <c r="K292" s="49"/>
      <c r="L292" s="49"/>
    </row>
    <row r="293" spans="1:12" ht="120" x14ac:dyDescent="0.25">
      <c r="B293" s="176" t="s">
        <v>396</v>
      </c>
      <c r="C293" s="177" t="e">
        <f>AVERAGE(K178:K235)</f>
        <v>#DIV/0!</v>
      </c>
      <c r="D293" s="178"/>
      <c r="E293" s="73"/>
      <c r="F293" s="73"/>
      <c r="G293" s="49"/>
      <c r="H293" s="49"/>
      <c r="I293" s="49"/>
      <c r="J293" s="52"/>
      <c r="K293" s="49"/>
      <c r="L293" s="49"/>
    </row>
    <row r="294" spans="1:12" ht="75" x14ac:dyDescent="0.25">
      <c r="B294" s="176" t="s">
        <v>397</v>
      </c>
      <c r="C294" s="177" t="e">
        <f>AVERAGE(K236:K257)</f>
        <v>#DIV/0!</v>
      </c>
      <c r="D294" s="178"/>
      <c r="E294" s="73"/>
      <c r="F294" s="73"/>
      <c r="G294" s="49"/>
      <c r="H294" s="49"/>
      <c r="I294" s="49"/>
      <c r="J294" s="52"/>
      <c r="K294" s="49"/>
      <c r="L294" s="49"/>
    </row>
    <row r="295" spans="1:12" ht="90" x14ac:dyDescent="0.25">
      <c r="B295" s="176" t="s">
        <v>398</v>
      </c>
      <c r="C295" s="177" t="e">
        <f>AVERAGE(K258:K272)</f>
        <v>#DIV/0!</v>
      </c>
      <c r="D295" s="178"/>
      <c r="E295" s="73"/>
      <c r="F295" s="73"/>
      <c r="G295" s="49"/>
      <c r="H295" s="49"/>
      <c r="I295" s="49"/>
      <c r="J295" s="52"/>
      <c r="K295" s="49"/>
      <c r="L295" s="49"/>
    </row>
    <row r="296" spans="1:12" ht="60" x14ac:dyDescent="0.25">
      <c r="B296" s="176" t="s">
        <v>399</v>
      </c>
      <c r="C296" s="177" t="e">
        <f>AVERAGE(K273:K283)</f>
        <v>#DIV/0!</v>
      </c>
      <c r="D296" s="178"/>
      <c r="E296" s="73"/>
      <c r="F296" s="73"/>
      <c r="G296" s="49"/>
      <c r="H296" s="49"/>
      <c r="I296" s="49"/>
      <c r="J296" s="52"/>
      <c r="K296" s="49"/>
      <c r="L296" s="49"/>
    </row>
    <row r="297" spans="1:12" ht="15.75" thickBot="1" x14ac:dyDescent="0.3">
      <c r="B297" s="73"/>
      <c r="C297" s="73"/>
      <c r="D297" s="73"/>
      <c r="E297" s="73"/>
      <c r="F297" s="73"/>
      <c r="G297" s="49"/>
      <c r="H297" s="49"/>
      <c r="I297" s="49"/>
      <c r="J297" s="52"/>
      <c r="K297" s="49"/>
      <c r="L297" s="49"/>
    </row>
    <row r="298" spans="1:12" ht="15.75" thickBot="1" x14ac:dyDescent="0.3">
      <c r="B298" s="716" t="s">
        <v>187</v>
      </c>
      <c r="C298" s="717"/>
      <c r="D298" s="717"/>
      <c r="E298" s="718"/>
      <c r="F298" s="73"/>
      <c r="G298" s="49"/>
      <c r="H298" s="49"/>
      <c r="I298" s="49"/>
      <c r="J298" s="52"/>
      <c r="K298" s="49"/>
      <c r="L298" s="49"/>
    </row>
    <row r="299" spans="1:12" ht="72.75" customHeight="1" x14ac:dyDescent="0.25">
      <c r="B299" s="34" t="s">
        <v>188</v>
      </c>
      <c r="C299" s="34" t="s">
        <v>256</v>
      </c>
      <c r="D299" s="34" t="s">
        <v>189</v>
      </c>
      <c r="E299" s="34" t="s">
        <v>190</v>
      </c>
      <c r="F299" s="73"/>
      <c r="G299" s="49"/>
      <c r="H299" s="49"/>
      <c r="I299" s="49"/>
      <c r="J299" s="52"/>
      <c r="K299" s="49"/>
      <c r="L299" s="49"/>
    </row>
    <row r="300" spans="1:12" ht="48" x14ac:dyDescent="0.25">
      <c r="B300" s="260" t="s">
        <v>981</v>
      </c>
      <c r="C300" s="261" t="s">
        <v>982</v>
      </c>
      <c r="D300" s="262">
        <v>1</v>
      </c>
      <c r="E300" s="263" t="s">
        <v>983</v>
      </c>
      <c r="F300" s="804" t="s">
        <v>984</v>
      </c>
      <c r="G300" s="49"/>
      <c r="H300" s="49"/>
      <c r="I300" s="49"/>
      <c r="J300" s="52"/>
      <c r="K300" s="49"/>
      <c r="L300" s="49"/>
    </row>
    <row r="301" spans="1:12" s="185" customFormat="1" ht="76.5" x14ac:dyDescent="0.25">
      <c r="A301" s="184"/>
      <c r="B301" s="260" t="s">
        <v>985</v>
      </c>
      <c r="C301" s="261" t="s">
        <v>986</v>
      </c>
      <c r="D301" s="262">
        <v>0.6</v>
      </c>
      <c r="E301" s="263" t="s">
        <v>987</v>
      </c>
      <c r="F301" s="804"/>
      <c r="G301" s="49"/>
      <c r="H301" s="49"/>
      <c r="I301" s="49"/>
      <c r="J301" s="52"/>
      <c r="K301" s="49"/>
      <c r="L301" s="49"/>
    </row>
    <row r="302" spans="1:12" s="185" customFormat="1" ht="51" x14ac:dyDescent="0.25">
      <c r="A302" s="184"/>
      <c r="B302" s="260" t="s">
        <v>988</v>
      </c>
      <c r="C302" s="261" t="s">
        <v>989</v>
      </c>
      <c r="D302" s="262">
        <v>1</v>
      </c>
      <c r="E302" s="263" t="s">
        <v>990</v>
      </c>
      <c r="F302" s="804"/>
      <c r="G302" s="49"/>
      <c r="H302" s="49"/>
      <c r="I302" s="49"/>
      <c r="J302" s="52"/>
      <c r="K302" s="49"/>
      <c r="L302" s="49"/>
    </row>
    <row r="303" spans="1:12" s="185" customFormat="1" ht="38.25" x14ac:dyDescent="0.25">
      <c r="A303" s="184"/>
      <c r="B303" s="260" t="s">
        <v>991</v>
      </c>
      <c r="C303" s="261" t="s">
        <v>992</v>
      </c>
      <c r="D303" s="262">
        <v>1</v>
      </c>
      <c r="E303" s="263" t="s">
        <v>993</v>
      </c>
      <c r="F303" s="804"/>
      <c r="G303" s="49"/>
      <c r="H303" s="49"/>
      <c r="I303" s="49"/>
      <c r="J303" s="52"/>
      <c r="K303" s="49"/>
      <c r="L303" s="49"/>
    </row>
    <row r="304" spans="1:12" s="185" customFormat="1" ht="63.75" x14ac:dyDescent="0.25">
      <c r="A304" s="184"/>
      <c r="B304" s="260" t="s">
        <v>994</v>
      </c>
      <c r="C304" s="261" t="s">
        <v>995</v>
      </c>
      <c r="D304" s="262">
        <v>1</v>
      </c>
      <c r="E304" s="263" t="s">
        <v>996</v>
      </c>
      <c r="F304" s="804"/>
      <c r="G304" s="49"/>
      <c r="H304" s="49"/>
      <c r="I304" s="49"/>
      <c r="J304" s="52"/>
      <c r="K304" s="49"/>
      <c r="L304" s="49"/>
    </row>
    <row r="305" spans="1:12" s="185" customFormat="1" ht="38.25" x14ac:dyDescent="0.25">
      <c r="A305" s="184"/>
      <c r="B305" s="260" t="s">
        <v>997</v>
      </c>
      <c r="C305" s="261" t="s">
        <v>998</v>
      </c>
      <c r="D305" s="262">
        <v>1</v>
      </c>
      <c r="E305" s="263" t="s">
        <v>999</v>
      </c>
      <c r="F305" s="804"/>
      <c r="G305" s="49"/>
      <c r="H305" s="49"/>
      <c r="I305" s="49"/>
      <c r="J305" s="52"/>
      <c r="K305" s="49"/>
      <c r="L305" s="49"/>
    </row>
    <row r="306" spans="1:12" s="185" customFormat="1" ht="63.75" x14ac:dyDescent="0.25">
      <c r="A306" s="184"/>
      <c r="B306" s="261" t="s">
        <v>1000</v>
      </c>
      <c r="C306" s="261" t="s">
        <v>1001</v>
      </c>
      <c r="D306" s="262">
        <v>1</v>
      </c>
      <c r="E306" s="264" t="s">
        <v>1002</v>
      </c>
      <c r="F306" s="804"/>
      <c r="G306" s="49"/>
      <c r="H306" s="49"/>
      <c r="I306" s="49"/>
      <c r="J306" s="52"/>
      <c r="K306" s="49"/>
      <c r="L306" s="49"/>
    </row>
    <row r="307" spans="1:12" s="185" customFormat="1" ht="30" x14ac:dyDescent="0.25">
      <c r="A307" s="184"/>
      <c r="B307" s="805" t="s">
        <v>1000</v>
      </c>
      <c r="C307" s="265" t="s">
        <v>1003</v>
      </c>
      <c r="D307" s="807">
        <v>1</v>
      </c>
      <c r="E307" s="809" t="s">
        <v>1004</v>
      </c>
      <c r="F307" s="811" t="s">
        <v>1005</v>
      </c>
      <c r="G307" s="49"/>
      <c r="H307" s="49"/>
      <c r="I307" s="49"/>
      <c r="J307" s="52"/>
      <c r="K307" s="49"/>
      <c r="L307" s="49"/>
    </row>
    <row r="308" spans="1:12" s="185" customFormat="1" ht="30" x14ac:dyDescent="0.25">
      <c r="A308" s="184"/>
      <c r="B308" s="805"/>
      <c r="C308" s="265" t="s">
        <v>1006</v>
      </c>
      <c r="D308" s="807"/>
      <c r="E308" s="809"/>
      <c r="F308" s="811"/>
      <c r="G308" s="49"/>
      <c r="H308" s="49"/>
      <c r="I308" s="49"/>
      <c r="J308" s="52"/>
      <c r="K308" s="49"/>
      <c r="L308" s="49"/>
    </row>
    <row r="309" spans="1:12" s="185" customFormat="1" x14ac:dyDescent="0.25">
      <c r="A309" s="184"/>
      <c r="B309" s="805"/>
      <c r="C309" s="265" t="s">
        <v>1007</v>
      </c>
      <c r="D309" s="807"/>
      <c r="E309" s="809"/>
      <c r="F309" s="811"/>
      <c r="G309" s="49"/>
      <c r="H309" s="49"/>
      <c r="I309" s="49"/>
      <c r="J309" s="52"/>
      <c r="K309" s="49"/>
      <c r="L309" s="49"/>
    </row>
    <row r="310" spans="1:12" s="185" customFormat="1" ht="30" x14ac:dyDescent="0.25">
      <c r="A310" s="184"/>
      <c r="B310" s="805"/>
      <c r="C310" s="265" t="s">
        <v>1008</v>
      </c>
      <c r="D310" s="807"/>
      <c r="E310" s="809"/>
      <c r="F310" s="811"/>
      <c r="G310" s="49"/>
      <c r="H310" s="49"/>
      <c r="I310" s="49"/>
      <c r="J310" s="52"/>
      <c r="K310" s="49"/>
      <c r="L310" s="49"/>
    </row>
    <row r="311" spans="1:12" s="185" customFormat="1" ht="60" x14ac:dyDescent="0.25">
      <c r="A311" s="184"/>
      <c r="B311" s="805"/>
      <c r="C311" s="265" t="s">
        <v>1009</v>
      </c>
      <c r="D311" s="807"/>
      <c r="E311" s="809"/>
      <c r="F311" s="811"/>
      <c r="G311" s="49"/>
      <c r="H311" s="49"/>
      <c r="I311" s="49"/>
      <c r="J311" s="52"/>
      <c r="K311" s="49"/>
      <c r="L311" s="49"/>
    </row>
    <row r="312" spans="1:12" s="185" customFormat="1" ht="45" x14ac:dyDescent="0.25">
      <c r="A312" s="184"/>
      <c r="B312" s="805"/>
      <c r="C312" s="265" t="s">
        <v>1010</v>
      </c>
      <c r="D312" s="807"/>
      <c r="E312" s="809"/>
      <c r="F312" s="811"/>
      <c r="G312" s="49"/>
      <c r="H312" s="49"/>
      <c r="I312" s="49"/>
      <c r="J312" s="52"/>
      <c r="K312" s="49"/>
      <c r="L312" s="49"/>
    </row>
    <row r="313" spans="1:12" s="185" customFormat="1" ht="45" x14ac:dyDescent="0.25">
      <c r="A313" s="184"/>
      <c r="B313" s="806"/>
      <c r="C313" s="266" t="s">
        <v>1011</v>
      </c>
      <c r="D313" s="808"/>
      <c r="E313" s="810"/>
      <c r="F313" s="811"/>
      <c r="G313" s="49"/>
      <c r="H313" s="49"/>
      <c r="I313" s="49"/>
      <c r="J313" s="52"/>
      <c r="K313" s="49"/>
      <c r="L313" s="49"/>
    </row>
    <row r="314" spans="1:12" s="185" customFormat="1" ht="90" x14ac:dyDescent="0.25">
      <c r="A314" s="184"/>
      <c r="B314" s="805" t="s">
        <v>1012</v>
      </c>
      <c r="C314" s="265" t="s">
        <v>1013</v>
      </c>
      <c r="D314" s="807">
        <v>1</v>
      </c>
      <c r="E314" s="805" t="s">
        <v>1014</v>
      </c>
      <c r="F314" s="811"/>
      <c r="G314" s="49"/>
      <c r="H314" s="49"/>
      <c r="I314" s="49"/>
      <c r="J314" s="52"/>
      <c r="K314" s="49"/>
      <c r="L314" s="49"/>
    </row>
    <row r="315" spans="1:12" s="185" customFormat="1" ht="60" x14ac:dyDescent="0.25">
      <c r="A315" s="184"/>
      <c r="B315" s="805"/>
      <c r="C315" s="265" t="s">
        <v>1009</v>
      </c>
      <c r="D315" s="807"/>
      <c r="E315" s="805"/>
      <c r="F315" s="811"/>
      <c r="G315" s="49"/>
      <c r="H315" s="49"/>
      <c r="I315" s="49"/>
      <c r="J315" s="52"/>
      <c r="K315" s="49"/>
      <c r="L315" s="49"/>
    </row>
    <row r="316" spans="1:12" s="185" customFormat="1" ht="45" x14ac:dyDescent="0.25">
      <c r="A316" s="184"/>
      <c r="B316" s="805"/>
      <c r="C316" s="265" t="s">
        <v>1010</v>
      </c>
      <c r="D316" s="807"/>
      <c r="E316" s="805"/>
      <c r="F316" s="811"/>
      <c r="G316" s="49"/>
      <c r="H316" s="49"/>
      <c r="I316" s="49"/>
      <c r="J316" s="52"/>
      <c r="K316" s="49"/>
      <c r="L316" s="49"/>
    </row>
    <row r="317" spans="1:12" s="185" customFormat="1" ht="135" x14ac:dyDescent="0.25">
      <c r="A317" s="184"/>
      <c r="B317" s="265" t="s">
        <v>1015</v>
      </c>
      <c r="C317" s="265" t="s">
        <v>1016</v>
      </c>
      <c r="D317" s="267">
        <v>1</v>
      </c>
      <c r="E317" s="265" t="s">
        <v>1017</v>
      </c>
      <c r="F317" s="814" t="s">
        <v>1018</v>
      </c>
      <c r="G317" s="49"/>
      <c r="H317" s="49"/>
      <c r="I317" s="49"/>
      <c r="J317" s="52"/>
      <c r="K317" s="49"/>
      <c r="L317" s="49"/>
    </row>
    <row r="318" spans="1:12" s="185" customFormat="1" ht="60" x14ac:dyDescent="0.25">
      <c r="A318" s="184"/>
      <c r="B318" s="809" t="s">
        <v>1019</v>
      </c>
      <c r="C318" s="265" t="s">
        <v>1020</v>
      </c>
      <c r="D318" s="807">
        <v>0.95</v>
      </c>
      <c r="E318" s="809" t="s">
        <v>1021</v>
      </c>
      <c r="F318" s="814"/>
      <c r="G318" s="49"/>
      <c r="H318" s="49"/>
      <c r="I318" s="49"/>
      <c r="J318" s="52"/>
      <c r="K318" s="49"/>
      <c r="L318" s="49"/>
    </row>
    <row r="319" spans="1:12" s="185" customFormat="1" ht="45" x14ac:dyDescent="0.25">
      <c r="A319" s="184"/>
      <c r="B319" s="809"/>
      <c r="C319" s="265" t="s">
        <v>1022</v>
      </c>
      <c r="D319" s="807"/>
      <c r="E319" s="809"/>
      <c r="F319" s="814"/>
      <c r="G319" s="49"/>
      <c r="H319" s="49"/>
      <c r="I319" s="49"/>
      <c r="J319" s="52"/>
      <c r="K319" s="49"/>
      <c r="L319" s="49"/>
    </row>
    <row r="320" spans="1:12" s="185" customFormat="1" ht="75" x14ac:dyDescent="0.25">
      <c r="A320" s="184"/>
      <c r="B320" s="809"/>
      <c r="C320" s="265" t="s">
        <v>1023</v>
      </c>
      <c r="D320" s="807"/>
      <c r="E320" s="809"/>
      <c r="F320" s="814"/>
      <c r="G320" s="49"/>
      <c r="H320" s="49"/>
      <c r="I320" s="49"/>
      <c r="J320" s="52"/>
      <c r="K320" s="49"/>
      <c r="L320" s="49"/>
    </row>
    <row r="321" spans="1:12" s="185" customFormat="1" ht="75" x14ac:dyDescent="0.25">
      <c r="A321" s="184"/>
      <c r="B321" s="809"/>
      <c r="C321" s="265" t="s">
        <v>1024</v>
      </c>
      <c r="D321" s="807"/>
      <c r="E321" s="809"/>
      <c r="F321" s="814"/>
      <c r="G321" s="49"/>
      <c r="H321" s="49"/>
      <c r="I321" s="49"/>
      <c r="J321" s="52"/>
      <c r="K321" s="49"/>
      <c r="L321" s="49"/>
    </row>
    <row r="322" spans="1:12" s="185" customFormat="1" ht="105" x14ac:dyDescent="0.25">
      <c r="A322" s="184"/>
      <c r="B322" s="809" t="s">
        <v>1025</v>
      </c>
      <c r="C322" s="265" t="s">
        <v>1026</v>
      </c>
      <c r="D322" s="267">
        <v>1</v>
      </c>
      <c r="E322" s="265" t="s">
        <v>1027</v>
      </c>
      <c r="F322" s="818" t="s">
        <v>1028</v>
      </c>
      <c r="G322" s="49"/>
      <c r="H322" s="49"/>
      <c r="I322" s="49"/>
      <c r="J322" s="52"/>
      <c r="K322" s="49"/>
      <c r="L322" s="49"/>
    </row>
    <row r="323" spans="1:12" s="185" customFormat="1" ht="120" x14ac:dyDescent="0.25">
      <c r="A323" s="184"/>
      <c r="B323" s="809"/>
      <c r="C323" s="265" t="s">
        <v>1029</v>
      </c>
      <c r="D323" s="267">
        <v>1</v>
      </c>
      <c r="E323" s="265" t="s">
        <v>1030</v>
      </c>
      <c r="F323" s="818"/>
      <c r="G323" s="49"/>
      <c r="H323" s="49"/>
      <c r="I323" s="49"/>
      <c r="J323" s="52"/>
      <c r="K323" s="49"/>
      <c r="L323" s="49"/>
    </row>
    <row r="324" spans="1:12" s="185" customFormat="1" ht="150" x14ac:dyDescent="0.25">
      <c r="A324" s="184"/>
      <c r="B324" s="809"/>
      <c r="C324" s="265" t="s">
        <v>1031</v>
      </c>
      <c r="D324" s="267">
        <v>1</v>
      </c>
      <c r="E324" s="265" t="s">
        <v>1032</v>
      </c>
      <c r="F324" s="818"/>
      <c r="G324" s="49"/>
      <c r="H324" s="49"/>
      <c r="I324" s="49"/>
      <c r="J324" s="52"/>
      <c r="K324" s="49"/>
      <c r="L324" s="49"/>
    </row>
    <row r="325" spans="1:12" s="185" customFormat="1" ht="75" x14ac:dyDescent="0.25">
      <c r="A325" s="184"/>
      <c r="B325" s="809"/>
      <c r="C325" s="265" t="s">
        <v>1033</v>
      </c>
      <c r="D325" s="267">
        <v>1</v>
      </c>
      <c r="E325" s="265" t="s">
        <v>1034</v>
      </c>
      <c r="F325" s="818"/>
      <c r="G325" s="49"/>
      <c r="H325" s="49"/>
      <c r="I325" s="49"/>
      <c r="J325" s="52"/>
      <c r="K325" s="49"/>
      <c r="L325" s="49"/>
    </row>
    <row r="326" spans="1:12" s="185" customFormat="1" ht="105" x14ac:dyDescent="0.25">
      <c r="A326" s="184"/>
      <c r="B326" s="809"/>
      <c r="C326" s="265" t="s">
        <v>1035</v>
      </c>
      <c r="D326" s="267">
        <v>1</v>
      </c>
      <c r="E326" s="265" t="s">
        <v>1036</v>
      </c>
      <c r="F326" s="818"/>
      <c r="G326" s="49"/>
      <c r="H326" s="49"/>
      <c r="I326" s="49"/>
      <c r="J326" s="52"/>
      <c r="K326" s="49"/>
      <c r="L326" s="49"/>
    </row>
    <row r="327" spans="1:12" s="185" customFormat="1" ht="105" x14ac:dyDescent="0.25">
      <c r="A327" s="184"/>
      <c r="B327" s="809"/>
      <c r="C327" s="265" t="s">
        <v>1037</v>
      </c>
      <c r="D327" s="267">
        <v>1</v>
      </c>
      <c r="E327" s="265" t="s">
        <v>1038</v>
      </c>
      <c r="F327" s="818"/>
      <c r="G327" s="49"/>
      <c r="H327" s="49"/>
      <c r="I327" s="49"/>
      <c r="J327" s="52"/>
      <c r="K327" s="49"/>
      <c r="L327" s="49"/>
    </row>
    <row r="328" spans="1:12" s="185" customFormat="1" ht="75" x14ac:dyDescent="0.25">
      <c r="A328" s="184"/>
      <c r="B328" s="265" t="s">
        <v>1039</v>
      </c>
      <c r="C328" s="265" t="s">
        <v>1031</v>
      </c>
      <c r="D328" s="267">
        <v>1</v>
      </c>
      <c r="E328" s="265" t="s">
        <v>1040</v>
      </c>
      <c r="F328" s="818"/>
      <c r="G328" s="49"/>
      <c r="H328" s="49"/>
      <c r="I328" s="49"/>
      <c r="J328" s="52"/>
      <c r="K328" s="49"/>
      <c r="L328" s="49"/>
    </row>
    <row r="329" spans="1:12" s="185" customFormat="1" ht="75" x14ac:dyDescent="0.25">
      <c r="A329" s="184"/>
      <c r="B329" s="809" t="s">
        <v>1041</v>
      </c>
      <c r="C329" s="265" t="s">
        <v>1042</v>
      </c>
      <c r="D329" s="267">
        <v>1</v>
      </c>
      <c r="E329" s="265" t="s">
        <v>1043</v>
      </c>
      <c r="F329" s="818"/>
      <c r="G329" s="49"/>
      <c r="H329" s="49"/>
      <c r="I329" s="49"/>
      <c r="J329" s="52"/>
      <c r="K329" s="49"/>
      <c r="L329" s="49"/>
    </row>
    <row r="330" spans="1:12" s="185" customFormat="1" ht="165" x14ac:dyDescent="0.25">
      <c r="A330" s="184"/>
      <c r="B330" s="809"/>
      <c r="C330" s="265" t="s">
        <v>1044</v>
      </c>
      <c r="D330" s="267">
        <v>1</v>
      </c>
      <c r="E330" s="265" t="s">
        <v>1045</v>
      </c>
      <c r="F330" s="818"/>
      <c r="G330" s="49"/>
      <c r="H330" s="49"/>
      <c r="I330" s="49"/>
      <c r="J330" s="52"/>
      <c r="K330" s="49"/>
      <c r="L330" s="49"/>
    </row>
    <row r="331" spans="1:12" s="185" customFormat="1" ht="75" x14ac:dyDescent="0.25">
      <c r="A331" s="184"/>
      <c r="B331" s="809"/>
      <c r="C331" s="265" t="s">
        <v>1046</v>
      </c>
      <c r="D331" s="267">
        <v>1</v>
      </c>
      <c r="E331" s="265" t="s">
        <v>1047</v>
      </c>
      <c r="F331" s="818"/>
      <c r="G331" s="49"/>
      <c r="H331" s="49"/>
      <c r="I331" s="49"/>
      <c r="J331" s="52"/>
      <c r="K331" s="49"/>
      <c r="L331" s="49"/>
    </row>
    <row r="332" spans="1:12" s="185" customFormat="1" ht="105" x14ac:dyDescent="0.25">
      <c r="A332" s="184"/>
      <c r="B332" s="266" t="s">
        <v>1048</v>
      </c>
      <c r="C332" s="266" t="s">
        <v>1010</v>
      </c>
      <c r="D332" s="268">
        <v>1</v>
      </c>
      <c r="E332" s="266" t="s">
        <v>1049</v>
      </c>
      <c r="F332" s="818"/>
      <c r="G332" s="49"/>
      <c r="H332" s="49"/>
      <c r="I332" s="49"/>
      <c r="J332" s="52"/>
      <c r="K332" s="49"/>
      <c r="L332" s="49"/>
    </row>
    <row r="333" spans="1:12" s="185" customFormat="1" ht="102" x14ac:dyDescent="0.25">
      <c r="A333" s="184"/>
      <c r="B333" s="269" t="s">
        <v>1050</v>
      </c>
      <c r="C333" s="270" t="s">
        <v>1051</v>
      </c>
      <c r="D333" s="271">
        <v>0.5</v>
      </c>
      <c r="E333" s="263" t="s">
        <v>1052</v>
      </c>
      <c r="F333" s="804" t="s">
        <v>1053</v>
      </c>
      <c r="G333" s="49"/>
      <c r="H333" s="49"/>
      <c r="I333" s="49"/>
      <c r="J333" s="52"/>
      <c r="K333" s="49"/>
      <c r="L333" s="49"/>
    </row>
    <row r="334" spans="1:12" s="185" customFormat="1" ht="38.25" x14ac:dyDescent="0.25">
      <c r="A334" s="184"/>
      <c r="B334" s="269" t="s">
        <v>1054</v>
      </c>
      <c r="C334" s="819" t="s">
        <v>1055</v>
      </c>
      <c r="D334" s="271">
        <v>0.8</v>
      </c>
      <c r="E334" s="269" t="s">
        <v>1056</v>
      </c>
      <c r="F334" s="804"/>
      <c r="G334" s="49"/>
      <c r="H334" s="49"/>
      <c r="I334" s="49"/>
      <c r="J334" s="52"/>
      <c r="K334" s="49"/>
      <c r="L334" s="49"/>
    </row>
    <row r="335" spans="1:12" s="185" customFormat="1" ht="89.25" x14ac:dyDescent="0.25">
      <c r="A335" s="184"/>
      <c r="B335" s="269" t="s">
        <v>1057</v>
      </c>
      <c r="C335" s="819"/>
      <c r="D335" s="271">
        <v>0.5</v>
      </c>
      <c r="E335" s="269" t="s">
        <v>1058</v>
      </c>
      <c r="F335" s="804"/>
      <c r="G335" s="49"/>
      <c r="H335" s="49"/>
      <c r="I335" s="49"/>
      <c r="J335" s="52"/>
      <c r="K335" s="49"/>
      <c r="L335" s="49"/>
    </row>
    <row r="336" spans="1:12" s="185" customFormat="1" ht="204" x14ac:dyDescent="0.25">
      <c r="A336" s="184"/>
      <c r="B336" s="273" t="s">
        <v>1059</v>
      </c>
      <c r="C336" s="819"/>
      <c r="D336" s="274">
        <v>0.9</v>
      </c>
      <c r="E336" s="275" t="s">
        <v>1060</v>
      </c>
      <c r="F336" s="804"/>
      <c r="G336" s="49"/>
      <c r="H336" s="49"/>
      <c r="I336" s="49"/>
      <c r="J336" s="52"/>
      <c r="K336" s="49"/>
      <c r="L336" s="49"/>
    </row>
    <row r="337" spans="1:12" s="185" customFormat="1" ht="63.75" x14ac:dyDescent="0.25">
      <c r="A337" s="184"/>
      <c r="B337" s="270" t="s">
        <v>1061</v>
      </c>
      <c r="C337" s="819"/>
      <c r="D337" s="271">
        <v>1</v>
      </c>
      <c r="E337" s="269" t="s">
        <v>1062</v>
      </c>
      <c r="F337" s="804"/>
      <c r="G337" s="49"/>
      <c r="H337" s="49"/>
      <c r="I337" s="49"/>
      <c r="J337" s="52"/>
      <c r="K337" s="49"/>
      <c r="L337" s="49"/>
    </row>
    <row r="338" spans="1:12" s="185" customFormat="1" ht="75" x14ac:dyDescent="0.25">
      <c r="A338" s="184"/>
      <c r="B338" s="265" t="s">
        <v>1063</v>
      </c>
      <c r="C338" s="809" t="s">
        <v>1064</v>
      </c>
      <c r="D338" s="267">
        <v>0.8</v>
      </c>
      <c r="E338" s="265" t="s">
        <v>1065</v>
      </c>
      <c r="F338" s="820" t="s">
        <v>1066</v>
      </c>
      <c r="G338" s="49"/>
      <c r="H338" s="49"/>
      <c r="I338" s="49"/>
      <c r="J338" s="52"/>
      <c r="K338" s="49"/>
      <c r="L338" s="49"/>
    </row>
    <row r="339" spans="1:12" s="185" customFormat="1" ht="135" x14ac:dyDescent="0.25">
      <c r="A339" s="184"/>
      <c r="B339" s="265" t="s">
        <v>1067</v>
      </c>
      <c r="C339" s="809"/>
      <c r="D339" s="267">
        <v>1</v>
      </c>
      <c r="E339" s="265" t="s">
        <v>1068</v>
      </c>
      <c r="F339" s="820"/>
      <c r="G339" s="49"/>
      <c r="H339" s="49"/>
      <c r="I339" s="49"/>
      <c r="J339" s="52"/>
      <c r="K339" s="49"/>
      <c r="L339" s="49"/>
    </row>
    <row r="340" spans="1:12" s="185" customFormat="1" ht="270" x14ac:dyDescent="0.25">
      <c r="A340" s="184"/>
      <c r="B340" s="265" t="s">
        <v>1069</v>
      </c>
      <c r="C340" s="809"/>
      <c r="D340" s="276">
        <v>1</v>
      </c>
      <c r="E340" s="265" t="s">
        <v>1070</v>
      </c>
      <c r="F340" s="820"/>
      <c r="G340" s="49"/>
      <c r="H340" s="49"/>
      <c r="I340" s="49"/>
      <c r="J340" s="52"/>
      <c r="K340" s="49"/>
      <c r="L340" s="49"/>
    </row>
    <row r="341" spans="1:12" s="185" customFormat="1" ht="150" x14ac:dyDescent="0.25">
      <c r="A341" s="184"/>
      <c r="B341" s="265" t="s">
        <v>1071</v>
      </c>
      <c r="C341" s="809"/>
      <c r="D341" s="267">
        <v>1</v>
      </c>
      <c r="E341" s="265" t="s">
        <v>1072</v>
      </c>
      <c r="F341" s="820"/>
      <c r="G341" s="49"/>
      <c r="H341" s="49"/>
      <c r="I341" s="49"/>
      <c r="J341" s="52"/>
      <c r="K341" s="49"/>
      <c r="L341" s="49"/>
    </row>
    <row r="342" spans="1:12" s="185" customFormat="1" ht="120" x14ac:dyDescent="0.25">
      <c r="A342" s="184"/>
      <c r="B342" s="265" t="s">
        <v>1073</v>
      </c>
      <c r="C342" s="809"/>
      <c r="D342" s="267">
        <v>1</v>
      </c>
      <c r="E342" s="265" t="s">
        <v>1074</v>
      </c>
      <c r="F342" s="820"/>
      <c r="G342" s="49"/>
      <c r="H342" s="49"/>
      <c r="I342" s="49"/>
      <c r="J342" s="52"/>
      <c r="K342" s="49"/>
      <c r="L342" s="49"/>
    </row>
    <row r="343" spans="1:12" s="185" customFormat="1" ht="75" x14ac:dyDescent="0.25">
      <c r="A343" s="184"/>
      <c r="B343" s="265" t="s">
        <v>1075</v>
      </c>
      <c r="C343" s="809"/>
      <c r="D343" s="267">
        <v>1</v>
      </c>
      <c r="E343" s="265" t="s">
        <v>1076</v>
      </c>
      <c r="F343" s="820"/>
      <c r="G343" s="49"/>
      <c r="H343" s="49"/>
      <c r="I343" s="49"/>
      <c r="J343" s="52"/>
      <c r="K343" s="49"/>
      <c r="L343" s="49"/>
    </row>
    <row r="344" spans="1:12" s="185" customFormat="1" ht="60" x14ac:dyDescent="0.25">
      <c r="A344" s="184"/>
      <c r="B344" s="265" t="s">
        <v>1077</v>
      </c>
      <c r="C344" s="265" t="s">
        <v>1078</v>
      </c>
      <c r="D344" s="267">
        <v>1</v>
      </c>
      <c r="E344" s="265" t="s">
        <v>1079</v>
      </c>
      <c r="F344" s="821" t="s">
        <v>1080</v>
      </c>
      <c r="G344" s="49"/>
      <c r="H344" s="49"/>
      <c r="I344" s="49"/>
      <c r="J344" s="52"/>
      <c r="K344" s="49"/>
      <c r="L344" s="49"/>
    </row>
    <row r="345" spans="1:12" s="185" customFormat="1" ht="60" x14ac:dyDescent="0.25">
      <c r="A345" s="184"/>
      <c r="B345" s="265" t="s">
        <v>1081</v>
      </c>
      <c r="C345" s="265" t="s">
        <v>1082</v>
      </c>
      <c r="D345" s="267">
        <v>1</v>
      </c>
      <c r="E345" s="265" t="s">
        <v>1083</v>
      </c>
      <c r="F345" s="821"/>
      <c r="G345" s="49"/>
      <c r="H345" s="49"/>
      <c r="I345" s="49"/>
      <c r="J345" s="52"/>
      <c r="K345" s="49"/>
      <c r="L345" s="49"/>
    </row>
    <row r="346" spans="1:12" s="185" customFormat="1" ht="30" x14ac:dyDescent="0.25">
      <c r="A346" s="184"/>
      <c r="B346" s="809" t="s">
        <v>1084</v>
      </c>
      <c r="C346" s="265" t="s">
        <v>1078</v>
      </c>
      <c r="D346" s="267">
        <v>1</v>
      </c>
      <c r="E346" s="805" t="s">
        <v>1085</v>
      </c>
      <c r="F346" s="821"/>
      <c r="G346" s="49"/>
      <c r="H346" s="49"/>
      <c r="I346" s="49"/>
      <c r="J346" s="52"/>
      <c r="K346" s="49"/>
      <c r="L346" s="49"/>
    </row>
    <row r="347" spans="1:12" s="185" customFormat="1" ht="30" x14ac:dyDescent="0.25">
      <c r="A347" s="184"/>
      <c r="B347" s="809"/>
      <c r="C347" s="265" t="s">
        <v>1086</v>
      </c>
      <c r="D347" s="267">
        <v>1</v>
      </c>
      <c r="E347" s="805"/>
      <c r="F347" s="821"/>
      <c r="G347" s="49"/>
      <c r="H347" s="49"/>
      <c r="I347" s="49"/>
      <c r="J347" s="52"/>
      <c r="K347" s="49"/>
      <c r="L347" s="49"/>
    </row>
    <row r="348" spans="1:12" s="185" customFormat="1" ht="45" x14ac:dyDescent="0.25">
      <c r="A348" s="184"/>
      <c r="B348" s="809"/>
      <c r="C348" s="265" t="s">
        <v>1087</v>
      </c>
      <c r="D348" s="267">
        <v>1</v>
      </c>
      <c r="E348" s="805"/>
      <c r="F348" s="821"/>
      <c r="G348" s="49"/>
      <c r="H348" s="49"/>
      <c r="I348" s="49"/>
      <c r="J348" s="52"/>
      <c r="K348" s="49"/>
      <c r="L348" s="49"/>
    </row>
    <row r="349" spans="1:12" s="185" customFormat="1" ht="60" x14ac:dyDescent="0.25">
      <c r="A349" s="184"/>
      <c r="B349" s="265" t="s">
        <v>1088</v>
      </c>
      <c r="C349" s="265" t="s">
        <v>1086</v>
      </c>
      <c r="D349" s="267">
        <v>1</v>
      </c>
      <c r="E349" s="265" t="s">
        <v>1089</v>
      </c>
      <c r="F349" s="821"/>
      <c r="G349" s="49"/>
      <c r="H349" s="49"/>
      <c r="I349" s="49"/>
      <c r="J349" s="52"/>
      <c r="K349" s="49"/>
      <c r="L349" s="49"/>
    </row>
    <row r="350" spans="1:12" s="185" customFormat="1" ht="90" x14ac:dyDescent="0.25">
      <c r="A350" s="184"/>
      <c r="B350" s="265" t="s">
        <v>1090</v>
      </c>
      <c r="C350" s="265" t="s">
        <v>1078</v>
      </c>
      <c r="D350" s="267">
        <v>0.9</v>
      </c>
      <c r="E350" s="265" t="s">
        <v>1091</v>
      </c>
      <c r="F350" s="821"/>
      <c r="G350" s="49"/>
      <c r="H350" s="49"/>
      <c r="I350" s="49"/>
      <c r="J350" s="52"/>
      <c r="K350" s="49"/>
      <c r="L350" s="49"/>
    </row>
    <row r="351" spans="1:12" s="185" customFormat="1" ht="135" x14ac:dyDescent="0.25">
      <c r="A351" s="184"/>
      <c r="B351" s="265" t="s">
        <v>1092</v>
      </c>
      <c r="C351" s="265" t="s">
        <v>1093</v>
      </c>
      <c r="D351" s="267">
        <v>1</v>
      </c>
      <c r="E351" s="265" t="s">
        <v>1094</v>
      </c>
      <c r="F351" s="277" t="s">
        <v>1095</v>
      </c>
      <c r="G351" s="49"/>
      <c r="H351" s="49"/>
      <c r="I351" s="49"/>
      <c r="J351" s="52"/>
      <c r="K351" s="49"/>
      <c r="L351" s="49"/>
    </row>
    <row r="352" spans="1:12" s="185" customFormat="1" ht="63.75" x14ac:dyDescent="0.25">
      <c r="A352" s="184"/>
      <c r="B352" s="278" t="s">
        <v>1096</v>
      </c>
      <c r="C352" s="278" t="s">
        <v>1097</v>
      </c>
      <c r="D352" s="279">
        <v>1</v>
      </c>
      <c r="E352" s="278" t="s">
        <v>1098</v>
      </c>
      <c r="F352" s="280" t="s">
        <v>1099</v>
      </c>
      <c r="G352" s="49"/>
      <c r="H352" s="49"/>
      <c r="I352" s="49"/>
      <c r="J352" s="52"/>
      <c r="K352" s="49"/>
      <c r="L352" s="49"/>
    </row>
    <row r="353" spans="1:12" s="185" customFormat="1" ht="105" x14ac:dyDescent="0.25">
      <c r="A353" s="184"/>
      <c r="B353" s="169" t="s">
        <v>1100</v>
      </c>
      <c r="C353" s="169" t="s">
        <v>1101</v>
      </c>
      <c r="D353" s="281">
        <v>1</v>
      </c>
      <c r="E353" s="169" t="s">
        <v>1102</v>
      </c>
      <c r="F353" s="282" t="s">
        <v>1103</v>
      </c>
      <c r="G353" s="49"/>
      <c r="H353" s="49"/>
      <c r="I353" s="49"/>
      <c r="J353" s="52"/>
      <c r="K353" s="49"/>
      <c r="L353" s="49"/>
    </row>
    <row r="354" spans="1:12" s="185" customFormat="1" ht="180" x14ac:dyDescent="0.25">
      <c r="A354" s="184"/>
      <c r="B354" s="266" t="s">
        <v>1104</v>
      </c>
      <c r="C354" s="266" t="s">
        <v>1105</v>
      </c>
      <c r="D354" s="268">
        <v>1</v>
      </c>
      <c r="E354" s="266" t="s">
        <v>1106</v>
      </c>
      <c r="F354" s="283" t="s">
        <v>1107</v>
      </c>
      <c r="G354" s="49"/>
      <c r="H354" s="49"/>
      <c r="I354" s="49"/>
      <c r="J354" s="52"/>
      <c r="K354" s="49"/>
      <c r="L354" s="49"/>
    </row>
    <row r="355" spans="1:12" s="185" customFormat="1" ht="114.75" x14ac:dyDescent="0.25">
      <c r="A355" s="184"/>
      <c r="B355" s="263" t="s">
        <v>1108</v>
      </c>
      <c r="C355" s="284" t="s">
        <v>1109</v>
      </c>
      <c r="D355" s="285">
        <v>1</v>
      </c>
      <c r="E355" s="265" t="s">
        <v>1110</v>
      </c>
      <c r="F355" s="815" t="s">
        <v>1111</v>
      </c>
      <c r="G355" s="49"/>
      <c r="H355" s="49"/>
      <c r="I355" s="49"/>
      <c r="J355" s="52"/>
      <c r="K355" s="49"/>
      <c r="L355" s="49"/>
    </row>
    <row r="356" spans="1:12" s="185" customFormat="1" ht="60" x14ac:dyDescent="0.25">
      <c r="A356" s="184"/>
      <c r="B356" s="263" t="s">
        <v>1112</v>
      </c>
      <c r="C356" s="284" t="s">
        <v>1109</v>
      </c>
      <c r="D356" s="285">
        <v>1</v>
      </c>
      <c r="E356" s="265" t="s">
        <v>1113</v>
      </c>
      <c r="F356" s="815"/>
      <c r="G356" s="49"/>
      <c r="H356" s="49"/>
      <c r="I356" s="49"/>
      <c r="J356" s="52"/>
      <c r="K356" s="49"/>
      <c r="L356" s="49"/>
    </row>
    <row r="357" spans="1:12" s="185" customFormat="1" ht="180" x14ac:dyDescent="0.25">
      <c r="A357" s="184"/>
      <c r="B357" s="263" t="s">
        <v>1114</v>
      </c>
      <c r="C357" s="284" t="s">
        <v>1115</v>
      </c>
      <c r="D357" s="285">
        <v>1</v>
      </c>
      <c r="E357" s="265" t="s">
        <v>1116</v>
      </c>
      <c r="F357" s="815"/>
      <c r="G357" s="49"/>
      <c r="H357" s="49"/>
      <c r="I357" s="49"/>
      <c r="J357" s="52"/>
      <c r="K357" s="49"/>
      <c r="L357" s="49"/>
    </row>
    <row r="358" spans="1:12" s="185" customFormat="1" ht="105" x14ac:dyDescent="0.25">
      <c r="A358" s="184"/>
      <c r="B358" s="286" t="s">
        <v>1117</v>
      </c>
      <c r="C358" s="284" t="s">
        <v>1109</v>
      </c>
      <c r="D358" s="287">
        <v>1</v>
      </c>
      <c r="E358" s="266" t="s">
        <v>1118</v>
      </c>
      <c r="F358" s="815"/>
      <c r="G358" s="49"/>
      <c r="H358" s="49"/>
      <c r="I358" s="49"/>
      <c r="J358" s="52"/>
      <c r="K358" s="49"/>
      <c r="L358" s="49"/>
    </row>
    <row r="359" spans="1:12" s="185" customFormat="1" ht="48" x14ac:dyDescent="0.25">
      <c r="A359" s="184"/>
      <c r="B359" s="284" t="s">
        <v>994</v>
      </c>
      <c r="C359" s="284" t="s">
        <v>1119</v>
      </c>
      <c r="D359" s="267">
        <v>1</v>
      </c>
      <c r="E359" s="265" t="s">
        <v>1120</v>
      </c>
      <c r="F359" s="814" t="s">
        <v>1121</v>
      </c>
      <c r="G359" s="49"/>
      <c r="H359" s="49"/>
      <c r="I359" s="49"/>
      <c r="J359" s="52"/>
      <c r="K359" s="49"/>
      <c r="L359" s="49"/>
    </row>
    <row r="360" spans="1:12" s="185" customFormat="1" ht="75" x14ac:dyDescent="0.25">
      <c r="A360" s="184"/>
      <c r="B360" s="284" t="s">
        <v>1122</v>
      </c>
      <c r="C360" s="284" t="s">
        <v>1119</v>
      </c>
      <c r="D360" s="267">
        <v>1</v>
      </c>
      <c r="E360" s="265" t="s">
        <v>1123</v>
      </c>
      <c r="F360" s="814"/>
      <c r="G360" s="49"/>
      <c r="H360" s="49"/>
      <c r="I360" s="49"/>
      <c r="J360" s="52"/>
      <c r="K360" s="49"/>
      <c r="L360" s="49"/>
    </row>
    <row r="361" spans="1:12" s="185" customFormat="1" ht="45" x14ac:dyDescent="0.25">
      <c r="A361" s="184"/>
      <c r="B361" s="284" t="s">
        <v>1124</v>
      </c>
      <c r="C361" s="284" t="s">
        <v>1125</v>
      </c>
      <c r="D361" s="267">
        <v>1</v>
      </c>
      <c r="E361" s="265" t="s">
        <v>1126</v>
      </c>
      <c r="F361" s="814"/>
      <c r="G361" s="49"/>
      <c r="H361" s="49"/>
      <c r="I361" s="49"/>
      <c r="J361" s="52"/>
      <c r="K361" s="49"/>
      <c r="L361" s="49"/>
    </row>
    <row r="362" spans="1:12" s="185" customFormat="1" ht="24" x14ac:dyDescent="0.25">
      <c r="A362" s="184"/>
      <c r="B362" s="284" t="s">
        <v>1127</v>
      </c>
      <c r="C362" s="284" t="s">
        <v>1128</v>
      </c>
      <c r="D362" s="267">
        <v>1</v>
      </c>
      <c r="E362" s="265" t="s">
        <v>1129</v>
      </c>
      <c r="F362" s="814"/>
      <c r="G362" s="49"/>
      <c r="H362" s="49"/>
      <c r="I362" s="49"/>
      <c r="J362" s="52"/>
      <c r="K362" s="49"/>
      <c r="L362" s="49"/>
    </row>
    <row r="363" spans="1:12" s="185" customFormat="1" ht="60" x14ac:dyDescent="0.25">
      <c r="A363" s="184"/>
      <c r="B363" s="284" t="s">
        <v>1130</v>
      </c>
      <c r="C363" s="284" t="s">
        <v>1131</v>
      </c>
      <c r="D363" s="267">
        <v>1</v>
      </c>
      <c r="E363" s="265" t="s">
        <v>1132</v>
      </c>
      <c r="F363" s="814"/>
      <c r="G363" s="49"/>
      <c r="H363" s="49"/>
      <c r="I363" s="49"/>
      <c r="J363" s="52"/>
      <c r="K363" s="49"/>
      <c r="L363" s="49"/>
    </row>
    <row r="364" spans="1:12" s="185" customFormat="1" ht="60" x14ac:dyDescent="0.25">
      <c r="A364" s="184"/>
      <c r="B364" s="284" t="s">
        <v>1133</v>
      </c>
      <c r="C364" s="284" t="s">
        <v>1134</v>
      </c>
      <c r="D364" s="267">
        <v>0.3</v>
      </c>
      <c r="E364" s="265" t="s">
        <v>1135</v>
      </c>
      <c r="F364" s="814"/>
      <c r="G364" s="49"/>
      <c r="H364" s="49"/>
      <c r="I364" s="49"/>
      <c r="J364" s="52"/>
      <c r="K364" s="49"/>
      <c r="L364" s="49"/>
    </row>
    <row r="365" spans="1:12" s="185" customFormat="1" ht="75" x14ac:dyDescent="0.25">
      <c r="A365" s="184"/>
      <c r="B365" s="284" t="s">
        <v>1136</v>
      </c>
      <c r="C365" s="284" t="s">
        <v>1137</v>
      </c>
      <c r="D365" s="267">
        <v>0.85</v>
      </c>
      <c r="E365" s="265" t="s">
        <v>1138</v>
      </c>
      <c r="F365" s="814"/>
      <c r="G365" s="49"/>
      <c r="H365" s="49"/>
      <c r="I365" s="49"/>
      <c r="J365" s="52"/>
      <c r="K365" s="49"/>
      <c r="L365" s="49"/>
    </row>
    <row r="366" spans="1:12" s="185" customFormat="1" ht="36" x14ac:dyDescent="0.25">
      <c r="A366" s="184"/>
      <c r="B366" s="284" t="s">
        <v>1139</v>
      </c>
      <c r="C366" s="284" t="s">
        <v>1140</v>
      </c>
      <c r="D366" s="267">
        <v>1</v>
      </c>
      <c r="E366" s="265" t="s">
        <v>1141</v>
      </c>
      <c r="F366" s="814"/>
      <c r="G366" s="49"/>
      <c r="H366" s="49"/>
      <c r="I366" s="49"/>
      <c r="J366" s="52"/>
      <c r="K366" s="49"/>
      <c r="L366" s="49"/>
    </row>
    <row r="367" spans="1:12" s="185" customFormat="1" ht="75" x14ac:dyDescent="0.25">
      <c r="A367" s="184"/>
      <c r="B367" s="284" t="s">
        <v>1092</v>
      </c>
      <c r="C367" s="284" t="s">
        <v>1142</v>
      </c>
      <c r="D367" s="267">
        <v>0.85</v>
      </c>
      <c r="E367" s="265" t="s">
        <v>1143</v>
      </c>
      <c r="F367" s="814"/>
      <c r="G367" s="49"/>
      <c r="H367" s="49"/>
      <c r="I367" s="49"/>
      <c r="J367" s="52"/>
      <c r="K367" s="49"/>
      <c r="L367" s="49"/>
    </row>
    <row r="368" spans="1:12" s="185" customFormat="1" ht="60" x14ac:dyDescent="0.25">
      <c r="A368" s="184"/>
      <c r="B368" s="288" t="s">
        <v>1117</v>
      </c>
      <c r="C368" s="288" t="s">
        <v>1144</v>
      </c>
      <c r="D368" s="268">
        <v>1</v>
      </c>
      <c r="E368" s="266" t="s">
        <v>1145</v>
      </c>
      <c r="F368" s="814"/>
      <c r="G368" s="49"/>
      <c r="H368" s="49"/>
      <c r="I368" s="49"/>
      <c r="J368" s="52"/>
      <c r="K368" s="49"/>
      <c r="L368" s="49"/>
    </row>
    <row r="369" spans="1:12" s="185" customFormat="1" ht="25.5" x14ac:dyDescent="0.25">
      <c r="A369" s="184"/>
      <c r="B369" s="263" t="s">
        <v>1146</v>
      </c>
      <c r="C369" s="263" t="s">
        <v>1147</v>
      </c>
      <c r="D369" s="289">
        <v>1</v>
      </c>
      <c r="E369" s="290" t="s">
        <v>1148</v>
      </c>
      <c r="F369" s="816" t="s">
        <v>1149</v>
      </c>
      <c r="G369" s="49"/>
      <c r="H369" s="49"/>
      <c r="I369" s="49"/>
      <c r="J369" s="52"/>
      <c r="K369" s="49"/>
      <c r="L369" s="49"/>
    </row>
    <row r="370" spans="1:12" s="185" customFormat="1" ht="89.25" x14ac:dyDescent="0.25">
      <c r="A370" s="184"/>
      <c r="B370" s="263" t="s">
        <v>1150</v>
      </c>
      <c r="C370" s="263" t="s">
        <v>1151</v>
      </c>
      <c r="D370" s="289">
        <v>1</v>
      </c>
      <c r="E370" s="290" t="s">
        <v>1152</v>
      </c>
      <c r="F370" s="816"/>
      <c r="G370" s="49"/>
      <c r="H370" s="49"/>
      <c r="I370" s="49"/>
      <c r="J370" s="52"/>
      <c r="K370" s="49"/>
      <c r="L370" s="49"/>
    </row>
    <row r="371" spans="1:12" s="185" customFormat="1" ht="63.75" x14ac:dyDescent="0.25">
      <c r="A371" s="184"/>
      <c r="B371" s="263" t="s">
        <v>1153</v>
      </c>
      <c r="C371" s="263" t="s">
        <v>1154</v>
      </c>
      <c r="D371" s="274">
        <v>1</v>
      </c>
      <c r="E371" s="290" t="s">
        <v>1155</v>
      </c>
      <c r="F371" s="816"/>
      <c r="G371" s="49"/>
      <c r="H371" s="49"/>
      <c r="I371" s="49"/>
      <c r="J371" s="52"/>
      <c r="K371" s="49"/>
      <c r="L371" s="49"/>
    </row>
    <row r="372" spans="1:12" s="185" customFormat="1" ht="89.25" x14ac:dyDescent="0.25">
      <c r="A372" s="184"/>
      <c r="B372" s="286" t="s">
        <v>1156</v>
      </c>
      <c r="C372" s="286" t="s">
        <v>1157</v>
      </c>
      <c r="D372" s="291">
        <v>1</v>
      </c>
      <c r="E372" s="286" t="s">
        <v>1158</v>
      </c>
      <c r="F372" s="816"/>
      <c r="G372" s="49"/>
      <c r="H372" s="49"/>
      <c r="I372" s="49"/>
      <c r="J372" s="52"/>
      <c r="K372" s="49"/>
      <c r="L372" s="49"/>
    </row>
    <row r="373" spans="1:12" s="185" customFormat="1" ht="105" x14ac:dyDescent="0.25">
      <c r="A373" s="184"/>
      <c r="B373" s="284" t="s">
        <v>1075</v>
      </c>
      <c r="C373" s="292" t="s">
        <v>1159</v>
      </c>
      <c r="D373" s="293">
        <v>0.6</v>
      </c>
      <c r="E373" s="265" t="s">
        <v>1160</v>
      </c>
      <c r="F373" s="804" t="s">
        <v>1161</v>
      </c>
      <c r="G373" s="49"/>
      <c r="H373" s="49"/>
      <c r="I373" s="49"/>
      <c r="J373" s="52"/>
      <c r="K373" s="49"/>
      <c r="L373" s="49"/>
    </row>
    <row r="374" spans="1:12" s="185" customFormat="1" ht="270" x14ac:dyDescent="0.25">
      <c r="A374" s="184"/>
      <c r="B374" s="284" t="s">
        <v>1162</v>
      </c>
      <c r="C374" s="292" t="s">
        <v>1163</v>
      </c>
      <c r="D374" s="293">
        <v>1</v>
      </c>
      <c r="E374" s="265" t="s">
        <v>1164</v>
      </c>
      <c r="F374" s="804"/>
      <c r="G374" s="49"/>
      <c r="H374" s="49"/>
      <c r="I374" s="49"/>
      <c r="J374" s="52"/>
      <c r="K374" s="49"/>
      <c r="L374" s="49"/>
    </row>
    <row r="375" spans="1:12" s="185" customFormat="1" ht="60" x14ac:dyDescent="0.25">
      <c r="A375" s="184"/>
      <c r="B375" s="284" t="s">
        <v>1165</v>
      </c>
      <c r="C375" s="292" t="s">
        <v>1166</v>
      </c>
      <c r="D375" s="293">
        <v>1</v>
      </c>
      <c r="E375" s="265" t="s">
        <v>1167</v>
      </c>
      <c r="F375" s="804"/>
      <c r="G375" s="49"/>
      <c r="H375" s="49"/>
      <c r="I375" s="49"/>
      <c r="J375" s="52"/>
      <c r="K375" s="49"/>
      <c r="L375" s="49"/>
    </row>
    <row r="376" spans="1:12" s="185" customFormat="1" ht="75" x14ac:dyDescent="0.25">
      <c r="A376" s="184"/>
      <c r="B376" s="284" t="s">
        <v>1127</v>
      </c>
      <c r="C376" s="292" t="s">
        <v>1168</v>
      </c>
      <c r="D376" s="293">
        <v>1</v>
      </c>
      <c r="E376" s="265" t="s">
        <v>1169</v>
      </c>
      <c r="F376" s="804"/>
      <c r="G376" s="49"/>
      <c r="H376" s="49"/>
      <c r="I376" s="49"/>
      <c r="J376" s="52"/>
      <c r="K376" s="49"/>
      <c r="L376" s="49"/>
    </row>
    <row r="377" spans="1:12" s="185" customFormat="1" ht="105" x14ac:dyDescent="0.25">
      <c r="A377" s="184"/>
      <c r="B377" s="284" t="s">
        <v>1130</v>
      </c>
      <c r="C377" s="292" t="s">
        <v>1170</v>
      </c>
      <c r="D377" s="293">
        <v>1</v>
      </c>
      <c r="E377" s="265" t="s">
        <v>1171</v>
      </c>
      <c r="F377" s="804"/>
      <c r="G377" s="49"/>
      <c r="H377" s="49"/>
      <c r="I377" s="49"/>
      <c r="J377" s="52"/>
      <c r="K377" s="49"/>
      <c r="L377" s="49"/>
    </row>
    <row r="378" spans="1:12" s="185" customFormat="1" ht="135" x14ac:dyDescent="0.25">
      <c r="A378" s="184"/>
      <c r="B378" s="284" t="s">
        <v>1092</v>
      </c>
      <c r="C378" s="292" t="s">
        <v>1172</v>
      </c>
      <c r="D378" s="293">
        <v>0.75</v>
      </c>
      <c r="E378" s="265" t="s">
        <v>1173</v>
      </c>
      <c r="F378" s="804"/>
      <c r="G378" s="49"/>
      <c r="H378" s="49"/>
      <c r="I378" s="49"/>
      <c r="J378" s="52"/>
      <c r="K378" s="49"/>
      <c r="L378" s="49"/>
    </row>
    <row r="379" spans="1:12" s="185" customFormat="1" ht="75" x14ac:dyDescent="0.25">
      <c r="A379" s="184"/>
      <c r="B379" s="284" t="s">
        <v>1174</v>
      </c>
      <c r="C379" s="292" t="s">
        <v>1175</v>
      </c>
      <c r="D379" s="293">
        <v>1</v>
      </c>
      <c r="E379" s="265" t="s">
        <v>1176</v>
      </c>
      <c r="F379" s="804"/>
      <c r="G379" s="49"/>
      <c r="H379" s="49"/>
      <c r="I379" s="49"/>
      <c r="J379" s="52"/>
      <c r="K379" s="49"/>
      <c r="L379" s="49"/>
    </row>
    <row r="380" spans="1:12" s="185" customFormat="1" ht="45" x14ac:dyDescent="0.25">
      <c r="A380" s="184"/>
      <c r="B380" s="284" t="s">
        <v>1177</v>
      </c>
      <c r="C380" s="292" t="s">
        <v>1178</v>
      </c>
      <c r="D380" s="293">
        <v>1</v>
      </c>
      <c r="E380" s="265" t="s">
        <v>1179</v>
      </c>
      <c r="F380" s="804"/>
      <c r="G380" s="49"/>
      <c r="H380" s="49"/>
      <c r="I380" s="49"/>
      <c r="J380" s="52"/>
      <c r="K380" s="49"/>
      <c r="L380" s="49"/>
    </row>
    <row r="381" spans="1:12" s="185" customFormat="1" ht="60" x14ac:dyDescent="0.25">
      <c r="A381" s="184"/>
      <c r="B381" s="284" t="s">
        <v>1039</v>
      </c>
      <c r="C381" s="292" t="s">
        <v>1180</v>
      </c>
      <c r="D381" s="293">
        <v>0.4</v>
      </c>
      <c r="E381" s="265" t="s">
        <v>1181</v>
      </c>
      <c r="F381" s="804"/>
      <c r="G381" s="49"/>
      <c r="H381" s="49"/>
      <c r="I381" s="49"/>
      <c r="J381" s="52"/>
      <c r="K381" s="49"/>
      <c r="L381" s="49"/>
    </row>
    <row r="382" spans="1:12" s="185" customFormat="1" ht="409.5" x14ac:dyDescent="0.25">
      <c r="A382" s="184"/>
      <c r="B382" s="294" t="s">
        <v>1182</v>
      </c>
      <c r="C382" s="295" t="s">
        <v>1183</v>
      </c>
      <c r="D382" s="296">
        <v>1</v>
      </c>
      <c r="E382" s="295" t="s">
        <v>1184</v>
      </c>
      <c r="F382" s="817" t="s">
        <v>1185</v>
      </c>
      <c r="G382" s="49"/>
      <c r="H382" s="49"/>
      <c r="I382" s="49"/>
      <c r="J382" s="52"/>
      <c r="K382" s="49"/>
      <c r="L382" s="49"/>
    </row>
    <row r="383" spans="1:12" s="185" customFormat="1" ht="25.5" x14ac:dyDescent="0.25">
      <c r="A383" s="184"/>
      <c r="B383" s="297" t="s">
        <v>1186</v>
      </c>
      <c r="C383" s="297" t="s">
        <v>1187</v>
      </c>
      <c r="D383" s="296">
        <v>0.95</v>
      </c>
      <c r="E383" s="295" t="s">
        <v>1188</v>
      </c>
      <c r="F383" s="817"/>
      <c r="G383" s="49"/>
      <c r="H383" s="49"/>
      <c r="I383" s="49"/>
      <c r="J383" s="52"/>
      <c r="K383" s="49"/>
      <c r="L383" s="49"/>
    </row>
    <row r="384" spans="1:12" s="185" customFormat="1" ht="331.5" x14ac:dyDescent="0.25">
      <c r="A384" s="184"/>
      <c r="B384" s="297" t="s">
        <v>1189</v>
      </c>
      <c r="C384" s="295" t="s">
        <v>1190</v>
      </c>
      <c r="D384" s="296">
        <v>0.9</v>
      </c>
      <c r="E384" s="295" t="s">
        <v>1191</v>
      </c>
      <c r="F384" s="817"/>
      <c r="G384" s="49"/>
      <c r="H384" s="49"/>
      <c r="I384" s="49"/>
      <c r="J384" s="52"/>
      <c r="K384" s="49"/>
      <c r="L384" s="49"/>
    </row>
    <row r="385" spans="1:13" s="185" customFormat="1" x14ac:dyDescent="0.25">
      <c r="A385" s="184"/>
      <c r="B385" s="259"/>
      <c r="C385" s="259"/>
      <c r="D385" s="259"/>
      <c r="E385" s="259"/>
      <c r="F385" s="73"/>
      <c r="G385" s="49"/>
      <c r="H385" s="49"/>
      <c r="I385" s="49"/>
      <c r="J385" s="52"/>
      <c r="K385" s="49"/>
      <c r="L385" s="49"/>
    </row>
    <row r="386" spans="1:13" s="185" customFormat="1" x14ac:dyDescent="0.25">
      <c r="A386" s="184"/>
      <c r="B386" s="259"/>
      <c r="C386" s="259"/>
      <c r="D386" s="259"/>
      <c r="E386" s="259"/>
      <c r="F386" s="73"/>
      <c r="G386" s="49"/>
      <c r="H386" s="49"/>
      <c r="I386" s="49"/>
      <c r="J386" s="52"/>
      <c r="K386" s="49"/>
      <c r="L386" s="49"/>
    </row>
    <row r="387" spans="1:13" x14ac:dyDescent="0.25">
      <c r="B387" s="71"/>
      <c r="C387" s="71"/>
      <c r="D387" s="71"/>
      <c r="E387" s="49"/>
      <c r="F387" s="49"/>
      <c r="G387" s="49"/>
      <c r="H387" s="49"/>
      <c r="I387" s="49"/>
      <c r="J387" s="52"/>
      <c r="K387" s="49"/>
      <c r="L387" s="49"/>
    </row>
    <row r="388" spans="1:13" ht="15.75" thickBot="1" x14ac:dyDescent="0.3">
      <c r="B388" s="49"/>
      <c r="C388" s="49"/>
      <c r="D388" s="49"/>
      <c r="E388" s="49"/>
      <c r="F388" s="49"/>
      <c r="G388" s="49"/>
      <c r="H388" s="49"/>
      <c r="I388" s="49"/>
      <c r="J388" s="49"/>
      <c r="K388" s="49"/>
      <c r="L388" s="49"/>
    </row>
    <row r="389" spans="1:13" ht="15.75" customHeight="1" thickBot="1" x14ac:dyDescent="0.3">
      <c r="B389" s="716" t="s">
        <v>151</v>
      </c>
      <c r="C389" s="717"/>
      <c r="D389" s="717"/>
      <c r="E389" s="717"/>
      <c r="F389" s="718"/>
      <c r="G389" s="49"/>
      <c r="H389" s="49"/>
      <c r="I389" s="49"/>
      <c r="J389" s="49"/>
      <c r="K389" s="49"/>
      <c r="L389" s="49"/>
      <c r="M389" s="67"/>
    </row>
    <row r="390" spans="1:13" ht="15.75" customHeight="1" x14ac:dyDescent="0.25">
      <c r="B390" s="714" t="s">
        <v>285</v>
      </c>
      <c r="C390" s="722" t="s">
        <v>83</v>
      </c>
      <c r="D390" s="756" t="s">
        <v>148</v>
      </c>
      <c r="E390" s="725" t="s">
        <v>149</v>
      </c>
      <c r="F390" s="719" t="s">
        <v>150</v>
      </c>
      <c r="G390" s="49"/>
      <c r="H390" s="49"/>
      <c r="I390" s="49"/>
      <c r="J390" s="49"/>
      <c r="K390" s="49"/>
      <c r="L390" s="49"/>
      <c r="M390" s="49"/>
    </row>
    <row r="391" spans="1:13" ht="15" customHeight="1" x14ac:dyDescent="0.25">
      <c r="B391" s="715"/>
      <c r="C391" s="723"/>
      <c r="D391" s="757"/>
      <c r="E391" s="726"/>
      <c r="F391" s="720"/>
      <c r="G391" s="49"/>
      <c r="H391" s="49"/>
      <c r="I391" s="49"/>
      <c r="J391" s="49"/>
      <c r="K391" s="49"/>
      <c r="L391" s="49"/>
      <c r="M391" s="49"/>
    </row>
    <row r="392" spans="1:13" ht="46.5" customHeight="1" thickBot="1" x14ac:dyDescent="0.3">
      <c r="B392" s="730"/>
      <c r="C392" s="724"/>
      <c r="D392" s="758"/>
      <c r="E392" s="727"/>
      <c r="F392" s="721"/>
      <c r="G392" s="49"/>
      <c r="H392" s="49"/>
      <c r="I392" s="49"/>
      <c r="J392" s="49"/>
      <c r="K392" s="49"/>
      <c r="L392" s="49"/>
      <c r="M392" s="49"/>
    </row>
    <row r="393" spans="1:13" ht="15.75" thickBot="1" x14ac:dyDescent="0.3">
      <c r="B393" s="72"/>
      <c r="C393" s="74"/>
      <c r="D393" s="74"/>
      <c r="E393" s="74"/>
      <c r="F393" s="74"/>
      <c r="G393" s="49"/>
      <c r="H393" s="49"/>
      <c r="I393" s="49"/>
      <c r="J393" s="49"/>
      <c r="K393" s="49"/>
      <c r="L393" s="49"/>
      <c r="M393" s="49"/>
    </row>
    <row r="394" spans="1:13" s="185" customFormat="1" ht="15.75" thickBot="1" x14ac:dyDescent="0.3">
      <c r="A394" s="184"/>
      <c r="B394" s="298"/>
      <c r="C394" s="74"/>
      <c r="D394" s="74"/>
      <c r="E394" s="74"/>
      <c r="F394" s="74"/>
      <c r="G394" s="49"/>
      <c r="H394" s="49"/>
      <c r="I394" s="49"/>
      <c r="J394" s="49"/>
      <c r="K394" s="49"/>
      <c r="L394" s="49"/>
      <c r="M394" s="49"/>
    </row>
    <row r="395" spans="1:13" s="185" customFormat="1" ht="15.75" thickBot="1" x14ac:dyDescent="0.3">
      <c r="A395" s="184"/>
      <c r="B395" s="298"/>
      <c r="C395" s="74"/>
      <c r="D395" s="74"/>
      <c r="E395" s="74"/>
      <c r="F395" s="74"/>
      <c r="G395" s="49"/>
      <c r="H395" s="49"/>
      <c r="I395" s="49"/>
      <c r="J395" s="49"/>
      <c r="K395" s="49"/>
      <c r="L395" s="49"/>
      <c r="M395" s="49"/>
    </row>
    <row r="396" spans="1:13" s="185" customFormat="1" ht="15.75" thickBot="1" x14ac:dyDescent="0.3">
      <c r="A396" s="184"/>
      <c r="B396" s="298"/>
      <c r="C396" s="74"/>
      <c r="D396" s="74"/>
      <c r="E396" s="74"/>
      <c r="F396" s="74"/>
      <c r="G396" s="49"/>
      <c r="H396" s="49"/>
      <c r="I396" s="49"/>
      <c r="J396" s="49"/>
      <c r="K396" s="49"/>
      <c r="L396" s="49"/>
      <c r="M396" s="49"/>
    </row>
    <row r="397" spans="1:13" s="185" customFormat="1" ht="15.75" thickBot="1" x14ac:dyDescent="0.3">
      <c r="A397" s="184"/>
      <c r="B397" s="298"/>
      <c r="C397" s="74"/>
      <c r="D397" s="74"/>
      <c r="E397" s="74"/>
      <c r="F397" s="74"/>
      <c r="G397" s="49"/>
      <c r="H397" s="49"/>
      <c r="I397" s="49"/>
      <c r="J397" s="49"/>
      <c r="K397" s="49"/>
      <c r="L397" s="49"/>
      <c r="M397" s="49"/>
    </row>
    <row r="398" spans="1:13" s="185" customFormat="1" ht="15.75" thickBot="1" x14ac:dyDescent="0.3">
      <c r="A398" s="184"/>
      <c r="B398" s="298"/>
      <c r="C398" s="74"/>
      <c r="D398" s="74"/>
      <c r="E398" s="74"/>
      <c r="F398" s="74"/>
      <c r="G398" s="49"/>
      <c r="H398" s="49"/>
      <c r="I398" s="49"/>
      <c r="J398" s="49"/>
      <c r="K398" s="49"/>
      <c r="L398" s="49"/>
      <c r="M398" s="49"/>
    </row>
    <row r="399" spans="1:13" s="185" customFormat="1" ht="15.75" thickBot="1" x14ac:dyDescent="0.3">
      <c r="A399" s="184"/>
      <c r="B399" s="298"/>
      <c r="C399" s="74"/>
      <c r="D399" s="74"/>
      <c r="E399" s="74"/>
      <c r="F399" s="74"/>
      <c r="G399" s="49"/>
      <c r="H399" s="49"/>
      <c r="I399" s="49"/>
      <c r="J399" s="49"/>
      <c r="K399" s="49"/>
      <c r="L399" s="49"/>
      <c r="M399" s="49"/>
    </row>
    <row r="400" spans="1:13" s="185" customFormat="1" ht="15.75" thickBot="1" x14ac:dyDescent="0.3">
      <c r="A400" s="184"/>
      <c r="B400" s="298"/>
      <c r="C400" s="74"/>
      <c r="D400" s="74"/>
      <c r="E400" s="74"/>
      <c r="F400" s="74"/>
      <c r="G400" s="49"/>
      <c r="H400" s="49"/>
      <c r="I400" s="49"/>
      <c r="J400" s="49"/>
      <c r="K400" s="49"/>
      <c r="L400" s="49"/>
      <c r="M400" s="49"/>
    </row>
    <row r="401" spans="1:13" s="185" customFormat="1" ht="15.75" thickBot="1" x14ac:dyDescent="0.3">
      <c r="A401" s="184"/>
      <c r="B401" s="298"/>
      <c r="C401" s="74"/>
      <c r="D401" s="74"/>
      <c r="E401" s="74"/>
      <c r="F401" s="74"/>
      <c r="G401" s="49"/>
      <c r="H401" s="49"/>
      <c r="I401" s="49"/>
      <c r="J401" s="49"/>
      <c r="K401" s="49"/>
      <c r="L401" s="49"/>
      <c r="M401" s="49"/>
    </row>
    <row r="402" spans="1:13" s="185" customFormat="1" ht="15.75" thickBot="1" x14ac:dyDescent="0.3">
      <c r="A402" s="184"/>
      <c r="B402" s="298"/>
      <c r="C402" s="74"/>
      <c r="D402" s="74"/>
      <c r="E402" s="74"/>
      <c r="F402" s="74"/>
      <c r="G402" s="49"/>
      <c r="H402" s="49"/>
      <c r="I402" s="49"/>
      <c r="J402" s="49"/>
      <c r="K402" s="49"/>
      <c r="L402" s="49"/>
      <c r="M402" s="49"/>
    </row>
    <row r="403" spans="1:13" s="185" customFormat="1" ht="15.75" thickBot="1" x14ac:dyDescent="0.3">
      <c r="A403" s="184"/>
      <c r="B403" s="298"/>
      <c r="C403" s="74"/>
      <c r="D403" s="74"/>
      <c r="E403" s="74"/>
      <c r="F403" s="74"/>
      <c r="G403" s="49"/>
      <c r="H403" s="49"/>
      <c r="I403" s="49"/>
      <c r="J403" s="49"/>
      <c r="K403" s="49"/>
      <c r="L403" s="49"/>
      <c r="M403" s="49"/>
    </row>
    <row r="404" spans="1:13" s="185" customFormat="1" ht="15.75" thickBot="1" x14ac:dyDescent="0.3">
      <c r="A404" s="184"/>
      <c r="B404" s="298"/>
      <c r="C404" s="74"/>
      <c r="D404" s="74"/>
      <c r="E404" s="74"/>
      <c r="F404" s="74"/>
      <c r="G404" s="49"/>
      <c r="H404" s="49"/>
      <c r="I404" s="49"/>
      <c r="J404" s="49"/>
      <c r="K404" s="49"/>
      <c r="L404" s="49"/>
      <c r="M404" s="49"/>
    </row>
    <row r="405" spans="1:13" s="185" customFormat="1" ht="15.75" thickBot="1" x14ac:dyDescent="0.3">
      <c r="A405" s="184"/>
      <c r="B405" s="298"/>
      <c r="C405" s="74"/>
      <c r="D405" s="74"/>
      <c r="E405" s="74"/>
      <c r="F405" s="74"/>
      <c r="G405" s="49"/>
      <c r="H405" s="49"/>
      <c r="I405" s="49"/>
      <c r="J405" s="49"/>
      <c r="K405" s="49"/>
      <c r="L405" s="49"/>
      <c r="M405" s="49"/>
    </row>
    <row r="406" spans="1:13" s="185" customFormat="1" ht="15.75" thickBot="1" x14ac:dyDescent="0.3">
      <c r="A406" s="184"/>
      <c r="B406" s="298"/>
      <c r="C406" s="74"/>
      <c r="D406" s="74"/>
      <c r="E406" s="74"/>
      <c r="F406" s="74"/>
      <c r="G406" s="49"/>
      <c r="H406" s="49"/>
      <c r="I406" s="49"/>
      <c r="J406" s="49"/>
      <c r="K406" s="49"/>
      <c r="L406" s="49"/>
      <c r="M406" s="49"/>
    </row>
    <row r="407" spans="1:13" s="185" customFormat="1" ht="15.75" thickBot="1" x14ac:dyDescent="0.3">
      <c r="A407" s="184"/>
      <c r="B407" s="298"/>
      <c r="C407" s="74"/>
      <c r="D407" s="74"/>
      <c r="E407" s="74"/>
      <c r="F407" s="74"/>
      <c r="G407" s="49"/>
      <c r="H407" s="49"/>
      <c r="I407" s="49"/>
      <c r="J407" s="49"/>
      <c r="K407" s="49"/>
      <c r="L407" s="49"/>
      <c r="M407" s="49"/>
    </row>
    <row r="408" spans="1:13" s="185" customFormat="1" ht="15.75" thickBot="1" x14ac:dyDescent="0.3">
      <c r="A408" s="184"/>
      <c r="B408" s="298"/>
      <c r="C408" s="74"/>
      <c r="D408" s="74"/>
      <c r="E408" s="74"/>
      <c r="F408" s="74"/>
      <c r="G408" s="49"/>
      <c r="H408" s="49"/>
      <c r="I408" s="49"/>
      <c r="J408" s="49"/>
      <c r="K408" s="49"/>
      <c r="L408" s="49"/>
      <c r="M408" s="49"/>
    </row>
    <row r="409" spans="1:13" s="185" customFormat="1" ht="15.75" thickBot="1" x14ac:dyDescent="0.3">
      <c r="A409" s="184"/>
      <c r="B409" s="298"/>
      <c r="C409" s="74"/>
      <c r="D409" s="74"/>
      <c r="E409" s="74"/>
      <c r="F409" s="74"/>
      <c r="G409" s="49"/>
      <c r="H409" s="49"/>
      <c r="I409" s="49"/>
      <c r="J409" s="49"/>
      <c r="K409" s="49"/>
      <c r="L409" s="49"/>
      <c r="M409" s="49"/>
    </row>
    <row r="410" spans="1:13" s="185" customFormat="1" ht="15.75" thickBot="1" x14ac:dyDescent="0.3">
      <c r="A410" s="184"/>
      <c r="B410" s="298"/>
      <c r="C410" s="74"/>
      <c r="D410" s="74"/>
      <c r="E410" s="74"/>
      <c r="F410" s="74"/>
      <c r="G410" s="49"/>
      <c r="H410" s="49"/>
      <c r="I410" s="49"/>
      <c r="J410" s="49"/>
      <c r="K410" s="49"/>
      <c r="L410" s="49"/>
      <c r="M410" s="49"/>
    </row>
    <row r="411" spans="1:13" s="185" customFormat="1" ht="15.75" thickBot="1" x14ac:dyDescent="0.3">
      <c r="A411" s="184"/>
      <c r="B411" s="298"/>
      <c r="C411" s="74"/>
      <c r="D411" s="74"/>
      <c r="E411" s="74"/>
      <c r="F411" s="74"/>
      <c r="G411" s="49"/>
      <c r="H411" s="49"/>
      <c r="I411" s="49"/>
      <c r="J411" s="49"/>
      <c r="K411" s="49"/>
      <c r="L411" s="49"/>
      <c r="M411" s="49"/>
    </row>
    <row r="412" spans="1:13" ht="15.75" thickBot="1" x14ac:dyDescent="0.3">
      <c r="B412" s="75"/>
      <c r="C412" s="76"/>
      <c r="D412" s="76"/>
      <c r="E412" s="76"/>
      <c r="F412" s="76"/>
      <c r="G412" s="49"/>
      <c r="H412" s="49"/>
      <c r="I412" s="49"/>
      <c r="J412" s="49"/>
      <c r="K412" s="49"/>
      <c r="L412" s="49"/>
      <c r="M412" s="49"/>
    </row>
    <row r="413" spans="1:13" ht="15.75" thickBot="1" x14ac:dyDescent="0.3">
      <c r="B413" s="77"/>
      <c r="C413" s="77"/>
      <c r="D413" s="77"/>
      <c r="E413" s="77"/>
      <c r="F413" s="77"/>
      <c r="G413" s="49"/>
      <c r="H413" s="49"/>
      <c r="I413" s="49"/>
      <c r="J413" s="52"/>
      <c r="K413" s="49"/>
      <c r="L413" s="49"/>
    </row>
    <row r="414" spans="1:13" ht="52.5" customHeight="1" thickBot="1" x14ac:dyDescent="0.3">
      <c r="B414" s="78" t="s">
        <v>86</v>
      </c>
      <c r="C414" s="79" t="s">
        <v>87</v>
      </c>
      <c r="D414" s="79" t="s">
        <v>88</v>
      </c>
      <c r="E414" s="79" t="s">
        <v>89</v>
      </c>
      <c r="F414" s="79" t="s">
        <v>90</v>
      </c>
      <c r="G414" s="79" t="s">
        <v>248</v>
      </c>
      <c r="H414" s="49"/>
      <c r="I414" s="49"/>
      <c r="J414" s="52"/>
      <c r="K414" s="49"/>
      <c r="L414" s="49"/>
    </row>
    <row r="415" spans="1:13" ht="15.75" thickBot="1" x14ac:dyDescent="0.3">
      <c r="B415" s="80"/>
      <c r="C415" s="80"/>
      <c r="D415" s="80"/>
      <c r="E415" s="80"/>
      <c r="F415" s="80"/>
      <c r="G415" s="80"/>
      <c r="H415" s="49"/>
      <c r="I415" s="49"/>
      <c r="J415" s="52"/>
      <c r="K415" s="49"/>
      <c r="L415" s="49"/>
    </row>
    <row r="416" spans="1:13" ht="15.75" thickBot="1" x14ac:dyDescent="0.3">
      <c r="B416" s="76"/>
      <c r="C416" s="76"/>
      <c r="D416" s="76"/>
      <c r="E416" s="76"/>
      <c r="F416" s="76"/>
      <c r="G416" s="76"/>
      <c r="H416" s="49"/>
      <c r="I416" s="49"/>
      <c r="J416" s="52"/>
      <c r="K416" s="49"/>
      <c r="L416" s="49"/>
    </row>
    <row r="417" spans="2:12" ht="15.75" thickBot="1" x14ac:dyDescent="0.3">
      <c r="B417" s="52"/>
      <c r="C417" s="52"/>
      <c r="D417" s="52"/>
      <c r="E417" s="49"/>
      <c r="F417" s="49"/>
      <c r="G417" s="49"/>
      <c r="H417" s="49"/>
      <c r="I417" s="52"/>
      <c r="J417" s="52"/>
      <c r="K417" s="49"/>
      <c r="L417" s="49"/>
    </row>
    <row r="418" spans="2:12" ht="15.75" thickBot="1" x14ac:dyDescent="0.3">
      <c r="B418" s="716" t="s">
        <v>250</v>
      </c>
      <c r="C418" s="717"/>
      <c r="D418" s="717"/>
      <c r="E418" s="717"/>
      <c r="F418" s="718"/>
      <c r="G418" s="49"/>
      <c r="H418" s="49"/>
      <c r="I418" s="52"/>
      <c r="J418" s="52"/>
      <c r="K418" s="49"/>
      <c r="L418" s="49"/>
    </row>
    <row r="419" spans="2:12" ht="45.75" customHeight="1" thickBot="1" x14ac:dyDescent="0.3">
      <c r="B419" s="26" t="s">
        <v>251</v>
      </c>
      <c r="C419" s="26" t="s">
        <v>99</v>
      </c>
      <c r="D419" s="27" t="s">
        <v>252</v>
      </c>
      <c r="E419" s="27" t="s">
        <v>100</v>
      </c>
      <c r="F419" s="27" t="s">
        <v>150</v>
      </c>
      <c r="G419" s="73"/>
      <c r="H419" s="49"/>
      <c r="I419" s="73"/>
      <c r="J419" s="52"/>
      <c r="K419" s="49"/>
      <c r="L419" s="49"/>
    </row>
    <row r="420" spans="2:12" ht="15.75" thickBot="1" x14ac:dyDescent="0.3">
      <c r="B420" s="81"/>
      <c r="C420" s="82"/>
      <c r="D420" s="82"/>
      <c r="E420" s="82"/>
      <c r="F420" s="82"/>
      <c r="G420" s="73"/>
      <c r="H420" s="49"/>
      <c r="I420" s="73"/>
      <c r="J420" s="52"/>
      <c r="K420" s="49"/>
      <c r="L420" s="49"/>
    </row>
    <row r="421" spans="2:12" ht="15.75" thickBot="1" x14ac:dyDescent="0.3">
      <c r="B421" s="73"/>
      <c r="C421" s="73"/>
      <c r="D421" s="73"/>
      <c r="E421" s="73"/>
      <c r="F421" s="73"/>
      <c r="G421" s="73"/>
      <c r="H421" s="49"/>
      <c r="I421" s="73"/>
      <c r="J421" s="52"/>
      <c r="K421" s="49"/>
      <c r="L421" s="49"/>
    </row>
    <row r="422" spans="2:12" ht="49.5" customHeight="1" thickBot="1" x14ac:dyDescent="0.3">
      <c r="B422" s="18" t="s">
        <v>96</v>
      </c>
      <c r="C422" s="19" t="s">
        <v>4</v>
      </c>
      <c r="D422" s="20" t="s">
        <v>169</v>
      </c>
      <c r="E422" s="20" t="s">
        <v>170</v>
      </c>
      <c r="F422" s="27" t="s">
        <v>150</v>
      </c>
      <c r="G422" s="73"/>
      <c r="H422" s="49"/>
      <c r="I422" s="73"/>
      <c r="J422" s="52"/>
      <c r="K422" s="49"/>
      <c r="L422" s="49"/>
    </row>
    <row r="423" spans="2:12" ht="87" customHeight="1" thickBot="1" x14ac:dyDescent="0.3">
      <c r="B423" s="83" t="s">
        <v>168</v>
      </c>
      <c r="C423" s="84"/>
      <c r="D423" s="85" t="s">
        <v>193</v>
      </c>
      <c r="E423" s="85"/>
      <c r="F423" s="85"/>
      <c r="G423" s="73"/>
      <c r="H423" s="49"/>
      <c r="I423" s="73"/>
      <c r="J423" s="52"/>
      <c r="K423" s="49"/>
      <c r="L423" s="49"/>
    </row>
    <row r="424" spans="2:12" ht="15.75" thickBot="1" x14ac:dyDescent="0.3">
      <c r="B424" s="73"/>
      <c r="C424" s="73"/>
      <c r="D424" s="73"/>
      <c r="E424" s="73"/>
      <c r="F424" s="73"/>
      <c r="G424" s="73"/>
      <c r="H424" s="49"/>
      <c r="I424" s="73"/>
      <c r="J424" s="52"/>
      <c r="K424" s="49"/>
      <c r="L424" s="49"/>
    </row>
    <row r="425" spans="2:12" ht="51.75" thickBot="1" x14ac:dyDescent="0.3">
      <c r="B425" s="86" t="s">
        <v>171</v>
      </c>
      <c r="C425" s="19" t="s">
        <v>4</v>
      </c>
      <c r="D425" s="73"/>
      <c r="E425" s="73"/>
      <c r="F425" s="73"/>
      <c r="G425" s="73"/>
      <c r="H425" s="49"/>
      <c r="I425" s="73"/>
      <c r="J425" s="52"/>
      <c r="K425" s="49"/>
      <c r="L425" s="49"/>
    </row>
    <row r="426" spans="2:12" ht="66.75" customHeight="1" thickBot="1" x14ac:dyDescent="0.3">
      <c r="B426" s="21" t="s">
        <v>172</v>
      </c>
      <c r="C426" s="22" t="s">
        <v>97</v>
      </c>
      <c r="D426" s="22" t="s">
        <v>98</v>
      </c>
      <c r="E426" s="39" t="s">
        <v>173</v>
      </c>
      <c r="F426" s="40" t="s">
        <v>38</v>
      </c>
      <c r="G426" s="23" t="s">
        <v>45</v>
      </c>
      <c r="H426" s="73"/>
      <c r="I426" s="73"/>
      <c r="J426" s="52"/>
      <c r="K426" s="49"/>
      <c r="L426" s="49"/>
    </row>
    <row r="427" spans="2:12" ht="15.75" thickBot="1" x14ac:dyDescent="0.3">
      <c r="B427" s="81"/>
      <c r="C427" s="82"/>
      <c r="D427" s="87"/>
      <c r="E427" s="82"/>
      <c r="F427" s="87"/>
      <c r="G427" s="87"/>
      <c r="H427" s="73"/>
      <c r="I427" s="73"/>
      <c r="J427" s="52"/>
      <c r="K427" s="49"/>
      <c r="L427" s="49"/>
    </row>
    <row r="428" spans="2:12" ht="15.75" thickBot="1" x14ac:dyDescent="0.3">
      <c r="B428" s="88"/>
      <c r="C428" s="89"/>
      <c r="D428" s="90"/>
      <c r="E428" s="89"/>
      <c r="F428" s="90"/>
      <c r="G428" s="90"/>
      <c r="H428" s="73"/>
      <c r="I428" s="73"/>
      <c r="J428" s="52"/>
      <c r="K428" s="49"/>
      <c r="L428" s="49"/>
    </row>
    <row r="429" spans="2:12" ht="15.75" thickBot="1" x14ac:dyDescent="0.3">
      <c r="B429" s="73"/>
      <c r="C429" s="73"/>
      <c r="D429" s="73"/>
      <c r="E429" s="73"/>
      <c r="F429" s="73"/>
      <c r="G429" s="73"/>
      <c r="H429" s="49"/>
      <c r="I429" s="73"/>
      <c r="J429" s="52"/>
      <c r="K429" s="49"/>
      <c r="L429" s="49"/>
    </row>
    <row r="430" spans="2:12" ht="78.75" customHeight="1" thickBot="1" x14ac:dyDescent="0.3">
      <c r="B430" s="91" t="s">
        <v>194</v>
      </c>
      <c r="C430" s="19" t="s">
        <v>4</v>
      </c>
      <c r="D430" s="92" t="s">
        <v>286</v>
      </c>
      <c r="E430" s="52"/>
      <c r="F430" s="52"/>
      <c r="G430" s="73"/>
      <c r="H430" s="49"/>
      <c r="I430" s="73"/>
      <c r="J430" s="52"/>
      <c r="K430" s="49"/>
      <c r="L430" s="49"/>
    </row>
    <row r="431" spans="2:12" ht="54" customHeight="1" thickBot="1" x14ac:dyDescent="0.3">
      <c r="B431" s="83" t="s">
        <v>174</v>
      </c>
      <c r="C431" s="93" t="s">
        <v>269</v>
      </c>
      <c r="D431" s="52"/>
      <c r="E431" s="52"/>
      <c r="F431" s="52"/>
      <c r="G431" s="73"/>
      <c r="H431" s="49"/>
      <c r="I431" s="73"/>
      <c r="J431" s="52"/>
      <c r="K431" s="49"/>
      <c r="L431" s="49"/>
    </row>
    <row r="432" spans="2:12" ht="15.75" thickBot="1" x14ac:dyDescent="0.3">
      <c r="B432" s="73"/>
      <c r="C432" s="73"/>
      <c r="D432" s="73"/>
      <c r="E432" s="73"/>
      <c r="F432" s="73"/>
      <c r="G432" s="73"/>
      <c r="H432" s="73"/>
      <c r="I432" s="73"/>
      <c r="J432" s="52"/>
      <c r="K432" s="49"/>
      <c r="L432" s="49"/>
    </row>
    <row r="433" spans="2:12" x14ac:dyDescent="0.25">
      <c r="B433" s="785" t="s">
        <v>175</v>
      </c>
      <c r="C433" s="31" t="s">
        <v>176</v>
      </c>
      <c r="D433" s="32" t="s">
        <v>177</v>
      </c>
      <c r="E433" s="73"/>
      <c r="F433" s="73"/>
      <c r="G433" s="73"/>
      <c r="H433" s="49"/>
      <c r="I433" s="73"/>
      <c r="J433" s="52"/>
      <c r="K433" s="49"/>
      <c r="L433" s="49"/>
    </row>
    <row r="434" spans="2:12" ht="29.25" customHeight="1" thickBot="1" x14ac:dyDescent="0.3">
      <c r="B434" s="786"/>
      <c r="C434" s="94"/>
      <c r="D434" s="95"/>
      <c r="E434" s="73"/>
      <c r="F434" s="73"/>
      <c r="G434" s="73"/>
      <c r="H434" s="49"/>
      <c r="I434" s="73"/>
      <c r="J434" s="52"/>
      <c r="K434" s="49"/>
      <c r="L434" s="49"/>
    </row>
    <row r="435" spans="2:12" ht="29.25" customHeight="1" thickBot="1" x14ac:dyDescent="0.3">
      <c r="B435" s="96"/>
      <c r="C435" s="97"/>
      <c r="D435" s="98"/>
      <c r="E435" s="73"/>
      <c r="F435" s="73"/>
      <c r="G435" s="73"/>
      <c r="H435" s="49"/>
      <c r="I435" s="73"/>
      <c r="J435" s="52"/>
      <c r="K435" s="49"/>
      <c r="L435" s="49"/>
    </row>
    <row r="436" spans="2:12" ht="15.75" thickBot="1" x14ac:dyDescent="0.3">
      <c r="B436" s="733" t="s">
        <v>267</v>
      </c>
      <c r="C436" s="734"/>
      <c r="D436" s="734"/>
      <c r="E436" s="734"/>
      <c r="F436" s="735"/>
      <c r="G436" s="73"/>
      <c r="H436" s="49"/>
      <c r="I436" s="73"/>
      <c r="J436" s="52"/>
      <c r="K436" s="49"/>
      <c r="L436" s="49"/>
    </row>
    <row r="437" spans="2:12" ht="71.25" customHeight="1" thickBot="1" x14ac:dyDescent="0.3">
      <c r="B437" s="21" t="s">
        <v>272</v>
      </c>
      <c r="C437" s="41" t="s">
        <v>278</v>
      </c>
      <c r="D437" s="23" t="s">
        <v>195</v>
      </c>
      <c r="E437" s="23" t="s">
        <v>273</v>
      </c>
      <c r="F437" s="23" t="s">
        <v>95</v>
      </c>
      <c r="H437" s="49"/>
      <c r="I437" s="73"/>
      <c r="J437" s="52"/>
      <c r="K437" s="49"/>
      <c r="L437" s="49"/>
    </row>
    <row r="438" spans="2:12" ht="207" customHeight="1" thickBot="1" x14ac:dyDescent="0.3">
      <c r="B438" s="99" t="s">
        <v>271</v>
      </c>
      <c r="C438" s="85"/>
      <c r="D438" s="85" t="s">
        <v>270</v>
      </c>
      <c r="E438" s="85"/>
      <c r="F438" s="85"/>
      <c r="H438" s="49"/>
      <c r="I438" s="73"/>
      <c r="J438" s="52"/>
      <c r="K438" s="49"/>
      <c r="L438" s="49"/>
    </row>
    <row r="439" spans="2:12" ht="15.75" thickBot="1" x14ac:dyDescent="0.3">
      <c r="B439" s="77"/>
      <c r="C439" s="77"/>
      <c r="D439" s="49"/>
      <c r="E439" s="49"/>
      <c r="F439" s="49"/>
      <c r="G439" s="49"/>
      <c r="H439" s="49"/>
      <c r="I439" s="49"/>
      <c r="J439" s="52"/>
      <c r="K439" s="49"/>
      <c r="L439" s="49"/>
    </row>
    <row r="440" spans="2:12" ht="15.75" customHeight="1" thickBot="1" x14ac:dyDescent="0.3">
      <c r="B440" s="733" t="s">
        <v>289</v>
      </c>
      <c r="C440" s="734"/>
      <c r="D440" s="734"/>
      <c r="E440" s="735"/>
      <c r="F440" s="49"/>
      <c r="G440" s="49"/>
      <c r="H440" s="49"/>
      <c r="I440" s="49"/>
      <c r="J440" s="52"/>
      <c r="K440" s="49"/>
      <c r="L440" s="49"/>
    </row>
    <row r="441" spans="2:12" ht="36.75" customHeight="1" thickBot="1" x14ac:dyDescent="0.3">
      <c r="B441" s="100" t="s">
        <v>288</v>
      </c>
      <c r="C441" s="101" t="s">
        <v>234</v>
      </c>
      <c r="D441" s="101" t="s">
        <v>139</v>
      </c>
      <c r="E441" s="101" t="s">
        <v>40</v>
      </c>
      <c r="F441" s="102" t="s">
        <v>196</v>
      </c>
      <c r="G441" s="49"/>
      <c r="H441" s="49" t="s">
        <v>41</v>
      </c>
      <c r="I441" s="49"/>
      <c r="J441" s="52"/>
      <c r="K441" s="49"/>
      <c r="L441" s="49"/>
    </row>
    <row r="442" spans="2:12" ht="25.5" x14ac:dyDescent="0.25">
      <c r="B442" s="103" t="s">
        <v>140</v>
      </c>
      <c r="C442" s="104"/>
      <c r="D442" s="104"/>
      <c r="E442" s="105"/>
      <c r="F442" s="104" t="s">
        <v>274</v>
      </c>
      <c r="G442" s="49"/>
      <c r="H442" s="49"/>
      <c r="I442" s="49"/>
      <c r="J442" s="52"/>
      <c r="K442" s="49"/>
      <c r="L442" s="49"/>
    </row>
    <row r="443" spans="2:12" x14ac:dyDescent="0.25">
      <c r="B443" s="106" t="s">
        <v>266</v>
      </c>
      <c r="C443" s="107"/>
      <c r="D443" s="107"/>
      <c r="E443" s="108"/>
      <c r="F443" s="107"/>
      <c r="G443" s="49"/>
      <c r="H443" s="49"/>
      <c r="I443" s="49"/>
      <c r="J443" s="52"/>
      <c r="K443" s="49"/>
      <c r="L443" s="49"/>
    </row>
    <row r="444" spans="2:12" x14ac:dyDescent="0.25">
      <c r="B444" s="106" t="s">
        <v>141</v>
      </c>
      <c r="C444" s="107"/>
      <c r="D444" s="107"/>
      <c r="E444" s="108"/>
      <c r="F444" s="107"/>
      <c r="G444" s="49"/>
      <c r="H444" s="49"/>
      <c r="I444" s="49"/>
      <c r="J444" s="52"/>
      <c r="K444" s="49"/>
      <c r="L444" s="49"/>
    </row>
    <row r="445" spans="2:12" x14ac:dyDescent="0.25">
      <c r="B445" s="106" t="s">
        <v>142</v>
      </c>
      <c r="C445" s="107"/>
      <c r="D445" s="107"/>
      <c r="E445" s="108"/>
      <c r="F445" s="107"/>
      <c r="G445" s="49"/>
      <c r="H445" s="49"/>
      <c r="I445" s="49"/>
      <c r="J445" s="52"/>
      <c r="K445" s="49"/>
      <c r="L445" s="49"/>
    </row>
    <row r="446" spans="2:12" ht="15.75" thickBot="1" x14ac:dyDescent="0.3">
      <c r="B446" s="109" t="s">
        <v>143</v>
      </c>
      <c r="C446" s="110"/>
      <c r="D446" s="110"/>
      <c r="E446" s="111"/>
      <c r="F446" s="110"/>
      <c r="G446" s="49"/>
      <c r="H446" s="49"/>
      <c r="I446" s="49"/>
      <c r="J446" s="52"/>
      <c r="K446" s="49"/>
      <c r="L446" s="49"/>
    </row>
    <row r="447" spans="2:12" x14ac:dyDescent="0.25">
      <c r="B447" s="112"/>
      <c r="C447" s="112"/>
      <c r="D447" s="49"/>
      <c r="E447" s="49"/>
      <c r="F447" s="49"/>
      <c r="G447" s="49"/>
      <c r="H447" s="49"/>
      <c r="I447" s="49"/>
      <c r="J447" s="49"/>
      <c r="K447" s="49"/>
      <c r="L447" s="49"/>
    </row>
    <row r="448" spans="2:12" ht="15.75" thickBot="1" x14ac:dyDescent="0.3">
      <c r="B448" s="112"/>
      <c r="C448" s="112"/>
      <c r="D448" s="49"/>
      <c r="E448" s="49"/>
      <c r="F448" s="49"/>
      <c r="G448" s="49"/>
      <c r="H448" s="49"/>
      <c r="I448" s="49"/>
      <c r="J448" s="49"/>
      <c r="K448" s="49"/>
      <c r="L448" s="49"/>
    </row>
    <row r="449" spans="2:12" ht="15.75" thickBot="1" x14ac:dyDescent="0.3">
      <c r="B449" s="733" t="s">
        <v>42</v>
      </c>
      <c r="C449" s="734"/>
      <c r="D449" s="735"/>
      <c r="E449" s="49"/>
      <c r="F449" s="49"/>
      <c r="G449" s="49"/>
      <c r="H449" s="49"/>
      <c r="I449" s="49"/>
      <c r="J449" s="49"/>
      <c r="K449" s="49"/>
      <c r="L449" s="49"/>
    </row>
    <row r="450" spans="2:12" ht="57.75" customHeight="1" thickBot="1" x14ac:dyDescent="0.3">
      <c r="B450" s="15" t="s">
        <v>43</v>
      </c>
      <c r="C450" s="16" t="s">
        <v>44</v>
      </c>
      <c r="D450" s="17" t="s">
        <v>45</v>
      </c>
      <c r="E450" s="49"/>
      <c r="F450" s="49"/>
      <c r="G450" s="49"/>
      <c r="H450" s="49"/>
      <c r="I450" s="49"/>
      <c r="J450" s="49"/>
      <c r="K450" s="49"/>
      <c r="L450" s="49"/>
    </row>
    <row r="451" spans="2:12" ht="33" customHeight="1" thickBot="1" x14ac:dyDescent="0.3">
      <c r="B451" s="113" t="s">
        <v>235</v>
      </c>
      <c r="C451" s="113"/>
      <c r="D451" s="113"/>
      <c r="E451" s="49"/>
      <c r="F451" s="49"/>
      <c r="G451" s="49"/>
      <c r="H451" s="49"/>
      <c r="I451" s="49"/>
      <c r="J451" s="49"/>
      <c r="K451" s="49"/>
      <c r="L451" s="49"/>
    </row>
    <row r="452" spans="2:12" ht="39" customHeight="1" x14ac:dyDescent="0.25">
      <c r="B452" s="113" t="s">
        <v>257</v>
      </c>
      <c r="C452" s="114"/>
      <c r="D452" s="115"/>
      <c r="E452" s="49"/>
      <c r="F452" s="49"/>
      <c r="G452" s="49"/>
      <c r="H452" s="49"/>
      <c r="I452" s="49"/>
      <c r="J452" s="49"/>
      <c r="K452" s="49"/>
      <c r="L452" s="49"/>
    </row>
    <row r="453" spans="2:12" ht="32.25" customHeight="1" x14ac:dyDescent="0.25">
      <c r="B453" s="116" t="s">
        <v>258</v>
      </c>
      <c r="C453" s="117"/>
      <c r="D453" s="118"/>
      <c r="E453" s="49"/>
      <c r="F453" s="49"/>
      <c r="G453" s="49"/>
      <c r="H453" s="49"/>
      <c r="I453" s="49"/>
      <c r="J453" s="49"/>
      <c r="K453" s="49"/>
      <c r="L453" s="49"/>
    </row>
    <row r="454" spans="2:12" ht="31.5" customHeight="1" x14ac:dyDescent="0.25">
      <c r="B454" s="116" t="s">
        <v>259</v>
      </c>
      <c r="C454" s="117"/>
      <c r="D454" s="118"/>
      <c r="E454" s="49"/>
      <c r="F454" s="49"/>
      <c r="G454" s="49"/>
      <c r="H454" s="49"/>
      <c r="I454" s="49"/>
      <c r="J454" s="49"/>
      <c r="K454" s="49"/>
      <c r="L454" s="49"/>
    </row>
    <row r="455" spans="2:12" ht="44.25" customHeight="1" x14ac:dyDescent="0.25">
      <c r="B455" s="116" t="s">
        <v>260</v>
      </c>
      <c r="C455" s="117"/>
      <c r="D455" s="118"/>
      <c r="E455" s="49"/>
      <c r="F455" s="49"/>
      <c r="G455" s="49"/>
      <c r="H455" s="49"/>
      <c r="I455" s="49"/>
      <c r="J455" s="49"/>
      <c r="K455" s="49"/>
      <c r="L455" s="49"/>
    </row>
    <row r="456" spans="2:12" ht="38.25" x14ac:dyDescent="0.25">
      <c r="B456" s="116" t="s">
        <v>261</v>
      </c>
      <c r="C456" s="117"/>
      <c r="D456" s="118"/>
      <c r="E456" s="49"/>
      <c r="F456" s="49"/>
      <c r="G456" s="49"/>
      <c r="H456" s="49"/>
      <c r="I456" s="49"/>
      <c r="J456" s="49"/>
      <c r="K456" s="49"/>
      <c r="L456" s="49"/>
    </row>
    <row r="457" spans="2:12" ht="26.25" customHeight="1" thickBot="1" x14ac:dyDescent="0.3">
      <c r="B457" s="782" t="s">
        <v>152</v>
      </c>
      <c r="C457" s="783"/>
      <c r="D457" s="784"/>
      <c r="E457" s="49"/>
      <c r="F457" s="49"/>
      <c r="G457" s="49"/>
      <c r="H457" s="49"/>
      <c r="I457" s="49"/>
      <c r="J457" s="49"/>
      <c r="K457" s="49"/>
      <c r="L457" s="49"/>
    </row>
    <row r="458" spans="2:12" ht="15.75" thickBot="1" x14ac:dyDescent="0.3">
      <c r="B458" s="112"/>
      <c r="C458" s="112"/>
      <c r="D458" s="49"/>
      <c r="E458" s="49"/>
      <c r="F458" s="49"/>
      <c r="G458" s="49"/>
      <c r="H458" s="49"/>
      <c r="I458" s="49"/>
      <c r="J458" s="52"/>
      <c r="K458" s="49"/>
      <c r="L458" s="49"/>
    </row>
    <row r="459" spans="2:12" ht="15.75" thickBot="1" x14ac:dyDescent="0.3">
      <c r="B459" s="733" t="s">
        <v>46</v>
      </c>
      <c r="C459" s="734"/>
      <c r="D459" s="734"/>
      <c r="E459" s="735"/>
      <c r="F459" s="49"/>
      <c r="G459" s="49"/>
      <c r="H459" s="49"/>
      <c r="I459" s="49"/>
      <c r="J459" s="52"/>
      <c r="K459" s="49"/>
      <c r="L459" s="49"/>
    </row>
    <row r="460" spans="2:12" ht="15.75" thickBot="1" x14ac:dyDescent="0.3">
      <c r="B460" s="772" t="s">
        <v>153</v>
      </c>
      <c r="C460" s="773"/>
      <c r="D460" s="773"/>
      <c r="E460" s="774"/>
      <c r="F460" s="52"/>
      <c r="G460" s="49"/>
      <c r="H460" s="49"/>
      <c r="I460" s="49"/>
      <c r="J460" s="52"/>
      <c r="K460" s="49"/>
      <c r="L460" s="49"/>
    </row>
    <row r="461" spans="2:12" ht="52.5" customHeight="1" thickBot="1" x14ac:dyDescent="0.3">
      <c r="B461" s="28" t="s">
        <v>164</v>
      </c>
      <c r="C461" s="29" t="s">
        <v>275</v>
      </c>
      <c r="D461" s="29" t="s">
        <v>276</v>
      </c>
      <c r="E461" s="30" t="s">
        <v>265</v>
      </c>
      <c r="F461" s="14" t="s">
        <v>155</v>
      </c>
      <c r="G461" s="14" t="s">
        <v>45</v>
      </c>
      <c r="H461" s="49"/>
      <c r="I461" s="49"/>
      <c r="J461" s="52"/>
      <c r="K461" s="49"/>
      <c r="L461" s="49"/>
    </row>
    <row r="462" spans="2:12" ht="15.75" thickBot="1" x14ac:dyDescent="0.3">
      <c r="B462" s="119" t="s">
        <v>154</v>
      </c>
      <c r="C462" s="42"/>
      <c r="D462" s="42"/>
      <c r="E462" s="43" t="s">
        <v>39</v>
      </c>
      <c r="F462" s="43" t="s">
        <v>39</v>
      </c>
      <c r="G462" s="43" t="s">
        <v>39</v>
      </c>
      <c r="H462" s="49"/>
      <c r="I462" s="49"/>
      <c r="J462" s="52"/>
      <c r="K462" s="49"/>
      <c r="L462" s="49"/>
    </row>
    <row r="463" spans="2:12" ht="15.75" thickBot="1" x14ac:dyDescent="0.3">
      <c r="B463" s="119" t="s">
        <v>47</v>
      </c>
      <c r="C463" s="120"/>
      <c r="D463" s="120"/>
      <c r="E463" s="120"/>
      <c r="F463" s="120"/>
      <c r="G463" s="120"/>
      <c r="H463" s="49"/>
      <c r="I463" s="49"/>
      <c r="J463" s="52"/>
      <c r="K463" s="49"/>
      <c r="L463" s="49"/>
    </row>
    <row r="464" spans="2:12" ht="15.75" thickBot="1" x14ac:dyDescent="0.3">
      <c r="B464" s="119" t="s">
        <v>48</v>
      </c>
      <c r="C464" s="42"/>
      <c r="D464" s="42"/>
      <c r="E464" s="43"/>
      <c r="F464" s="43"/>
      <c r="G464" s="43"/>
      <c r="H464" s="49"/>
      <c r="I464" s="49"/>
      <c r="J464" s="52"/>
      <c r="K464" s="49"/>
      <c r="L464" s="49"/>
    </row>
    <row r="465" spans="2:13" ht="15.75" thickBot="1" x14ac:dyDescent="0.3">
      <c r="B465" s="119" t="s">
        <v>49</v>
      </c>
      <c r="C465" s="120"/>
      <c r="D465" s="120"/>
      <c r="E465" s="120"/>
      <c r="F465" s="120"/>
      <c r="G465" s="120"/>
      <c r="H465" s="49"/>
      <c r="I465" s="49"/>
      <c r="J465" s="52"/>
      <c r="K465" s="49"/>
      <c r="L465" s="49"/>
    </row>
    <row r="466" spans="2:13" ht="26.25" thickBot="1" x14ac:dyDescent="0.3">
      <c r="B466" s="119" t="s">
        <v>50</v>
      </c>
      <c r="C466" s="42" t="s">
        <v>406</v>
      </c>
      <c r="D466" s="42">
        <v>1</v>
      </c>
      <c r="E466" s="43" t="s">
        <v>408</v>
      </c>
      <c r="F466" s="43" t="s">
        <v>409</v>
      </c>
      <c r="G466" s="43" t="s">
        <v>407</v>
      </c>
      <c r="H466" s="49"/>
      <c r="I466" s="49"/>
      <c r="J466" s="52"/>
      <c r="K466" s="49"/>
      <c r="L466" s="49"/>
    </row>
    <row r="467" spans="2:13" ht="15.75" thickBot="1" x14ac:dyDescent="0.3">
      <c r="B467" s="119" t="s">
        <v>51</v>
      </c>
      <c r="C467" s="120"/>
      <c r="D467" s="120"/>
      <c r="E467" s="120"/>
      <c r="F467" s="120"/>
      <c r="G467" s="120"/>
      <c r="H467" s="49"/>
      <c r="I467" s="49"/>
      <c r="J467" s="52"/>
      <c r="K467" s="49"/>
      <c r="L467" s="49"/>
    </row>
    <row r="468" spans="2:13" ht="15.75" thickBot="1" x14ac:dyDescent="0.3">
      <c r="B468" s="121" t="s">
        <v>52</v>
      </c>
      <c r="C468" s="42"/>
      <c r="D468" s="42"/>
      <c r="E468" s="43"/>
      <c r="F468" s="43"/>
      <c r="G468" s="43"/>
      <c r="H468" s="49"/>
      <c r="I468" s="49"/>
      <c r="J468" s="52"/>
      <c r="K468" s="49"/>
      <c r="L468" s="49"/>
    </row>
    <row r="469" spans="2:13" ht="15.75" thickBot="1" x14ac:dyDescent="0.3">
      <c r="B469" s="112"/>
      <c r="C469" s="112"/>
      <c r="D469" s="49"/>
      <c r="E469" s="49"/>
      <c r="F469" s="49"/>
      <c r="G469" s="49"/>
      <c r="H469" s="49"/>
      <c r="I469" s="49"/>
      <c r="J469" s="49"/>
      <c r="K469" s="49"/>
      <c r="L469" s="49"/>
      <c r="M469" s="49"/>
    </row>
    <row r="470" spans="2:13" x14ac:dyDescent="0.25">
      <c r="B470" s="776" t="s">
        <v>156</v>
      </c>
      <c r="C470" s="777"/>
      <c r="D470" s="777"/>
      <c r="E470" s="778"/>
      <c r="F470" s="49"/>
      <c r="G470" s="49"/>
      <c r="H470" s="49"/>
      <c r="I470" s="49"/>
      <c r="J470" s="49"/>
      <c r="K470" s="49"/>
      <c r="L470" s="49"/>
      <c r="M470" s="49"/>
    </row>
    <row r="471" spans="2:13" ht="15" customHeight="1" x14ac:dyDescent="0.25">
      <c r="B471" s="779" t="s">
        <v>157</v>
      </c>
      <c r="C471" s="780"/>
      <c r="D471" s="780"/>
      <c r="E471" s="781"/>
      <c r="F471" s="52"/>
      <c r="G471" s="49"/>
      <c r="H471" s="49"/>
      <c r="I471" s="49"/>
      <c r="J471" s="49"/>
      <c r="K471" s="49"/>
      <c r="L471" s="49"/>
      <c r="M471" s="49"/>
    </row>
    <row r="472" spans="2:13" ht="357.75" thickBot="1" x14ac:dyDescent="0.3">
      <c r="B472" s="24" t="s">
        <v>165</v>
      </c>
      <c r="C472" s="25" t="s">
        <v>225</v>
      </c>
      <c r="D472" s="25" t="s">
        <v>226</v>
      </c>
      <c r="E472" s="25" t="s">
        <v>197</v>
      </c>
      <c r="F472" s="25" t="s">
        <v>166</v>
      </c>
      <c r="G472" s="33" t="s">
        <v>199</v>
      </c>
      <c r="H472" s="36" t="s">
        <v>167</v>
      </c>
      <c r="I472" s="36" t="s">
        <v>201</v>
      </c>
      <c r="J472" s="49"/>
      <c r="K472" s="49"/>
      <c r="L472" s="49"/>
      <c r="M472" s="49"/>
    </row>
    <row r="473" spans="2:13" ht="144" customHeight="1" thickBot="1" x14ac:dyDescent="0.3">
      <c r="B473" s="119" t="s">
        <v>279</v>
      </c>
      <c r="C473" s="45" t="s">
        <v>271</v>
      </c>
      <c r="D473" s="42" t="s">
        <v>227</v>
      </c>
      <c r="E473" s="42"/>
      <c r="F473" s="43" t="s">
        <v>198</v>
      </c>
      <c r="G473" s="42" t="s">
        <v>200</v>
      </c>
      <c r="H473" s="43" t="s">
        <v>39</v>
      </c>
      <c r="I473" s="43"/>
      <c r="J473" s="52"/>
      <c r="K473" s="49"/>
      <c r="L473" s="49"/>
    </row>
    <row r="474" spans="2:13" ht="15.75" thickBot="1" x14ac:dyDescent="0.3">
      <c r="B474" s="112"/>
      <c r="C474" s="112"/>
      <c r="D474" s="49"/>
      <c r="E474" s="49"/>
      <c r="F474" s="49"/>
      <c r="G474" s="49"/>
      <c r="H474" s="49"/>
      <c r="I474" s="49"/>
      <c r="J474" s="52"/>
      <c r="K474" s="49"/>
      <c r="L474" s="49"/>
    </row>
    <row r="475" spans="2:13" ht="15.75" thickBot="1" x14ac:dyDescent="0.3">
      <c r="B475" s="746" t="s">
        <v>53</v>
      </c>
      <c r="C475" s="775"/>
      <c r="D475" s="775"/>
      <c r="E475" s="747"/>
      <c r="F475" s="49"/>
      <c r="G475" s="49"/>
      <c r="H475" s="49"/>
      <c r="I475" s="49"/>
      <c r="J475" s="52"/>
      <c r="K475" s="49"/>
      <c r="L475" s="49"/>
    </row>
    <row r="476" spans="2:13" ht="15.75" thickBot="1" x14ac:dyDescent="0.3">
      <c r="B476" s="769" t="s">
        <v>54</v>
      </c>
      <c r="C476" s="770"/>
      <c r="D476" s="770"/>
      <c r="E476" s="771"/>
      <c r="F476" s="49"/>
      <c r="G476" s="49"/>
      <c r="H476" s="49"/>
      <c r="I476" s="49"/>
      <c r="J476" s="52"/>
      <c r="K476" s="49"/>
      <c r="L476" s="49"/>
    </row>
    <row r="477" spans="2:13" ht="30" customHeight="1" thickBot="1" x14ac:dyDescent="0.3">
      <c r="B477" s="28" t="s">
        <v>55</v>
      </c>
      <c r="C477" s="29" t="s">
        <v>4</v>
      </c>
      <c r="D477" s="29" t="s">
        <v>56</v>
      </c>
      <c r="E477" s="30" t="s">
        <v>45</v>
      </c>
      <c r="F477" s="49"/>
      <c r="G477" s="49"/>
      <c r="H477" s="49"/>
      <c r="I477" s="49"/>
      <c r="J477" s="52"/>
      <c r="K477" s="49"/>
      <c r="L477" s="49"/>
    </row>
    <row r="478" spans="2:13" ht="15.75" thickBot="1" x14ac:dyDescent="0.3">
      <c r="B478" s="122" t="s">
        <v>57</v>
      </c>
      <c r="C478" s="42"/>
      <c r="D478" s="42"/>
      <c r="E478" s="43" t="s">
        <v>39</v>
      </c>
      <c r="F478" s="49"/>
      <c r="G478" s="49"/>
      <c r="H478" s="49"/>
      <c r="I478" s="49"/>
      <c r="J478" s="52"/>
      <c r="K478" s="49"/>
      <c r="L478" s="49"/>
    </row>
    <row r="479" spans="2:13" ht="15.75" thickBot="1" x14ac:dyDescent="0.3">
      <c r="B479" s="116" t="s">
        <v>58</v>
      </c>
      <c r="C479" s="120"/>
      <c r="D479" s="120"/>
      <c r="E479" s="120"/>
      <c r="F479" s="49"/>
      <c r="G479" s="49"/>
      <c r="H479" s="49"/>
      <c r="I479" s="49"/>
      <c r="J479" s="52"/>
      <c r="K479" s="49"/>
      <c r="L479" s="49"/>
    </row>
    <row r="480" spans="2:13" ht="15.75" thickBot="1" x14ac:dyDescent="0.3">
      <c r="B480" s="116" t="s">
        <v>59</v>
      </c>
      <c r="C480" s="42"/>
      <c r="D480" s="42"/>
      <c r="E480" s="43"/>
      <c r="F480" s="49"/>
      <c r="G480" s="49"/>
      <c r="H480" s="49"/>
      <c r="I480" s="49"/>
      <c r="J480" s="52"/>
      <c r="K480" s="49"/>
      <c r="L480" s="49"/>
    </row>
    <row r="481" spans="2:12" ht="15.75" thickBot="1" x14ac:dyDescent="0.3">
      <c r="B481" s="116" t="s">
        <v>60</v>
      </c>
      <c r="C481" s="120"/>
      <c r="D481" s="120"/>
      <c r="E481" s="120"/>
      <c r="F481" s="49"/>
      <c r="G481" s="49"/>
      <c r="H481" s="49"/>
      <c r="I481" s="49"/>
      <c r="J481" s="52"/>
      <c r="K481" s="49"/>
      <c r="L481" s="49"/>
    </row>
    <row r="482" spans="2:12" ht="15.75" thickBot="1" x14ac:dyDescent="0.3">
      <c r="B482" s="123" t="s">
        <v>52</v>
      </c>
      <c r="C482" s="42"/>
      <c r="D482" s="42"/>
      <c r="E482" s="43"/>
      <c r="F482" s="49"/>
      <c r="G482" s="49"/>
      <c r="H482" s="49"/>
      <c r="I482" s="49"/>
      <c r="J482" s="52"/>
      <c r="K482" s="49"/>
      <c r="L482" s="49"/>
    </row>
    <row r="483" spans="2:12" ht="15.75" thickBot="1" x14ac:dyDescent="0.3">
      <c r="B483" s="8"/>
      <c r="C483" s="8"/>
      <c r="D483" s="8"/>
      <c r="E483" s="8"/>
      <c r="F483" s="8"/>
      <c r="G483" s="52"/>
      <c r="H483" s="49"/>
      <c r="I483" s="49"/>
      <c r="J483" s="52"/>
      <c r="K483" s="49"/>
      <c r="L483" s="49"/>
    </row>
    <row r="484" spans="2:12" ht="15.75" thickBot="1" x14ac:dyDescent="0.3">
      <c r="B484" s="716" t="s">
        <v>61</v>
      </c>
      <c r="C484" s="717"/>
      <c r="D484" s="717"/>
      <c r="E484" s="717"/>
      <c r="F484" s="717"/>
      <c r="G484" s="718"/>
      <c r="H484" s="49"/>
      <c r="I484" s="49"/>
      <c r="J484" s="52"/>
      <c r="K484" s="49"/>
      <c r="L484" s="49"/>
    </row>
    <row r="485" spans="2:12" ht="46.5" customHeight="1" thickBot="1" x14ac:dyDescent="0.3">
      <c r="B485" s="40" t="s">
        <v>62</v>
      </c>
      <c r="C485" s="124" t="s">
        <v>63</v>
      </c>
      <c r="D485" s="124" t="s">
        <v>64</v>
      </c>
      <c r="E485" s="124" t="s">
        <v>65</v>
      </c>
      <c r="F485" s="124" t="s">
        <v>45</v>
      </c>
      <c r="G485" s="124" t="s">
        <v>38</v>
      </c>
      <c r="H485" s="49"/>
      <c r="I485" s="49"/>
      <c r="J485" s="52"/>
      <c r="K485" s="49"/>
      <c r="L485" s="49"/>
    </row>
    <row r="486" spans="2:12" ht="77.25" thickBot="1" x14ac:dyDescent="0.3">
      <c r="B486" s="725" t="s">
        <v>158</v>
      </c>
      <c r="C486" s="125" t="s">
        <v>287</v>
      </c>
      <c r="D486" s="42"/>
      <c r="E486" s="126" t="s">
        <v>264</v>
      </c>
      <c r="F486" s="42" t="s">
        <v>202</v>
      </c>
      <c r="G486" s="43"/>
      <c r="H486" s="49"/>
      <c r="I486" s="49"/>
      <c r="J486" s="52"/>
      <c r="K486" s="49"/>
      <c r="L486" s="49"/>
    </row>
    <row r="487" spans="2:12" ht="87.75" customHeight="1" thickBot="1" x14ac:dyDescent="0.3">
      <c r="B487" s="726"/>
      <c r="C487" s="127" t="s">
        <v>203</v>
      </c>
      <c r="D487" s="120"/>
      <c r="E487" s="120" t="s">
        <v>82</v>
      </c>
      <c r="F487" s="120" t="s">
        <v>204</v>
      </c>
      <c r="G487" s="120"/>
      <c r="H487" s="49"/>
      <c r="I487" s="49"/>
      <c r="J487" s="52"/>
      <c r="K487" s="49"/>
      <c r="L487" s="49"/>
    </row>
    <row r="488" spans="2:12" ht="87.75" customHeight="1" thickBot="1" x14ac:dyDescent="0.3">
      <c r="B488" s="726"/>
      <c r="C488" s="128" t="s">
        <v>218</v>
      </c>
      <c r="D488" s="129"/>
      <c r="E488" s="129" t="s">
        <v>205</v>
      </c>
      <c r="F488" s="129" t="s">
        <v>206</v>
      </c>
      <c r="G488" s="130"/>
      <c r="H488" s="49"/>
      <c r="I488" s="49"/>
      <c r="J488" s="52"/>
      <c r="K488" s="49"/>
      <c r="L488" s="49"/>
    </row>
    <row r="489" spans="2:12" ht="67.5" customHeight="1" thickBot="1" x14ac:dyDescent="0.3">
      <c r="B489" s="768" t="s">
        <v>159</v>
      </c>
      <c r="C489" s="131" t="s">
        <v>207</v>
      </c>
      <c r="D489" s="126"/>
      <c r="E489" s="126" t="s">
        <v>82</v>
      </c>
      <c r="F489" s="126" t="s">
        <v>208</v>
      </c>
      <c r="G489" s="132"/>
      <c r="H489" s="49"/>
      <c r="I489" s="49"/>
      <c r="J489" s="52"/>
      <c r="K489" s="49"/>
      <c r="L489" s="49"/>
    </row>
    <row r="490" spans="2:12" ht="77.25" thickBot="1" x14ac:dyDescent="0.3">
      <c r="B490" s="768"/>
      <c r="C490" s="131" t="s">
        <v>209</v>
      </c>
      <c r="D490" s="126"/>
      <c r="E490" s="126" t="s">
        <v>82</v>
      </c>
      <c r="F490" s="126" t="s">
        <v>210</v>
      </c>
      <c r="G490" s="132"/>
      <c r="H490" s="49"/>
      <c r="I490" s="49"/>
      <c r="J490" s="52"/>
      <c r="K490" s="49"/>
      <c r="L490" s="49"/>
    </row>
    <row r="491" spans="2:12" ht="26.25" thickBot="1" x14ac:dyDescent="0.3">
      <c r="B491" s="768"/>
      <c r="C491" s="127" t="s">
        <v>162</v>
      </c>
      <c r="D491" s="120"/>
      <c r="E491" s="120" t="s">
        <v>82</v>
      </c>
      <c r="F491" s="120"/>
      <c r="G491" s="120"/>
      <c r="H491" s="49"/>
      <c r="I491" s="49"/>
      <c r="J491" s="52"/>
      <c r="K491" s="49"/>
      <c r="L491" s="49"/>
    </row>
    <row r="492" spans="2:12" ht="51.75" thickBot="1" x14ac:dyDescent="0.3">
      <c r="B492" s="768"/>
      <c r="C492" s="131" t="s">
        <v>211</v>
      </c>
      <c r="D492" s="126"/>
      <c r="E492" s="126" t="s">
        <v>82</v>
      </c>
      <c r="F492" s="126" t="s">
        <v>212</v>
      </c>
      <c r="G492" s="132"/>
      <c r="H492" s="49"/>
      <c r="I492" s="49"/>
      <c r="J492" s="52"/>
      <c r="K492" s="49"/>
      <c r="L492" s="49"/>
    </row>
    <row r="493" spans="2:12" ht="71.25" customHeight="1" thickBot="1" x14ac:dyDescent="0.3">
      <c r="B493" s="768"/>
      <c r="C493" s="127" t="s">
        <v>213</v>
      </c>
      <c r="D493" s="120"/>
      <c r="E493" s="120" t="s">
        <v>214</v>
      </c>
      <c r="F493" s="120" t="s">
        <v>280</v>
      </c>
      <c r="G493" s="120"/>
      <c r="H493" s="49"/>
      <c r="I493" s="49"/>
      <c r="J493" s="52"/>
      <c r="K493" s="49"/>
      <c r="L493" s="49"/>
    </row>
    <row r="494" spans="2:12" ht="51.75" customHeight="1" thickBot="1" x14ac:dyDescent="0.3">
      <c r="B494" s="767" t="s">
        <v>160</v>
      </c>
      <c r="C494" s="128" t="s">
        <v>228</v>
      </c>
      <c r="D494" s="129"/>
      <c r="E494" s="129" t="s">
        <v>281</v>
      </c>
      <c r="F494" s="129"/>
      <c r="G494" s="130"/>
      <c r="H494" s="49"/>
      <c r="I494" s="49"/>
      <c r="J494" s="52"/>
      <c r="K494" s="49"/>
      <c r="L494" s="49"/>
    </row>
    <row r="495" spans="2:12" ht="80.25" customHeight="1" thickBot="1" x14ac:dyDescent="0.3">
      <c r="B495" s="726"/>
      <c r="C495" s="131" t="s">
        <v>229</v>
      </c>
      <c r="D495" s="126"/>
      <c r="E495" s="126" t="s">
        <v>82</v>
      </c>
      <c r="F495" s="126" t="s">
        <v>215</v>
      </c>
      <c r="G495" s="132"/>
      <c r="H495" s="49"/>
      <c r="I495" s="49"/>
      <c r="J495" s="52"/>
      <c r="K495" s="49"/>
      <c r="L495" s="49"/>
    </row>
    <row r="496" spans="2:12" ht="66.75" customHeight="1" thickBot="1" x14ac:dyDescent="0.3">
      <c r="B496" s="726"/>
      <c r="C496" s="127" t="s">
        <v>230</v>
      </c>
      <c r="D496" s="120"/>
      <c r="E496" s="120" t="s">
        <v>216</v>
      </c>
      <c r="F496" s="120" t="s">
        <v>217</v>
      </c>
      <c r="G496" s="120"/>
      <c r="H496" s="49"/>
      <c r="I496" s="49"/>
      <c r="J496" s="52"/>
      <c r="K496" s="49"/>
      <c r="L496" s="49"/>
    </row>
    <row r="497" spans="2:12" ht="64.5" thickBot="1" x14ac:dyDescent="0.3">
      <c r="B497" s="726"/>
      <c r="C497" s="127" t="s">
        <v>243</v>
      </c>
      <c r="D497" s="120"/>
      <c r="E497" s="120" t="s">
        <v>219</v>
      </c>
      <c r="F497" s="120" t="s">
        <v>282</v>
      </c>
      <c r="G497" s="120"/>
      <c r="H497" s="49"/>
      <c r="I497" s="49"/>
      <c r="J497" s="52"/>
      <c r="K497" s="49"/>
      <c r="L497" s="49"/>
    </row>
    <row r="498" spans="2:12" ht="39" thickBot="1" x14ac:dyDescent="0.3">
      <c r="B498" s="726"/>
      <c r="C498" s="131" t="s">
        <v>244</v>
      </c>
      <c r="D498" s="126"/>
      <c r="E498" s="126" t="s">
        <v>82</v>
      </c>
      <c r="F498" s="126"/>
      <c r="G498" s="132"/>
      <c r="H498" s="49"/>
      <c r="I498" s="49"/>
      <c r="J498" s="52"/>
      <c r="K498" s="49"/>
      <c r="L498" s="49"/>
    </row>
    <row r="499" spans="2:12" ht="39" thickBot="1" x14ac:dyDescent="0.3">
      <c r="B499" s="726"/>
      <c r="C499" s="131" t="s">
        <v>283</v>
      </c>
      <c r="D499" s="126"/>
      <c r="E499" s="126" t="s">
        <v>82</v>
      </c>
      <c r="F499" s="126"/>
      <c r="G499" s="132"/>
      <c r="H499" s="49"/>
      <c r="I499" s="49"/>
      <c r="J499" s="52"/>
      <c r="K499" s="49"/>
      <c r="L499" s="49"/>
    </row>
    <row r="500" spans="2:12" ht="51.75" thickBot="1" x14ac:dyDescent="0.3">
      <c r="B500" s="726"/>
      <c r="C500" s="131" t="s">
        <v>245</v>
      </c>
      <c r="D500" s="126"/>
      <c r="E500" s="126" t="s">
        <v>82</v>
      </c>
      <c r="F500" s="126"/>
      <c r="G500" s="132"/>
      <c r="H500" s="49"/>
      <c r="I500" s="49"/>
      <c r="J500" s="52"/>
      <c r="K500" s="49"/>
      <c r="L500" s="49"/>
    </row>
    <row r="501" spans="2:12" ht="57.75" customHeight="1" thickBot="1" x14ac:dyDescent="0.3">
      <c r="B501" s="726"/>
      <c r="C501" s="131" t="s">
        <v>246</v>
      </c>
      <c r="D501" s="126"/>
      <c r="E501" s="126" t="s">
        <v>82</v>
      </c>
      <c r="F501" s="126" t="s">
        <v>82</v>
      </c>
      <c r="G501" s="132"/>
      <c r="H501" s="49"/>
      <c r="I501" s="49"/>
      <c r="J501" s="52"/>
      <c r="K501" s="49"/>
      <c r="L501" s="49"/>
    </row>
    <row r="502" spans="2:12" ht="68.25" customHeight="1" thickBot="1" x14ac:dyDescent="0.3">
      <c r="B502" s="726"/>
      <c r="C502" s="127" t="s">
        <v>247</v>
      </c>
      <c r="D502" s="126"/>
      <c r="E502" s="126" t="s">
        <v>82</v>
      </c>
      <c r="F502" s="126" t="s">
        <v>220</v>
      </c>
      <c r="G502" s="132"/>
      <c r="H502" s="49"/>
      <c r="I502" s="49"/>
      <c r="J502" s="52"/>
      <c r="K502" s="49"/>
      <c r="L502" s="49"/>
    </row>
    <row r="503" spans="2:12" ht="59.25" customHeight="1" thickBot="1" x14ac:dyDescent="0.3">
      <c r="B503" s="725" t="s">
        <v>161</v>
      </c>
      <c r="C503" s="131" t="s">
        <v>221</v>
      </c>
      <c r="D503" s="126"/>
      <c r="E503" s="126" t="s">
        <v>82</v>
      </c>
      <c r="F503" s="126" t="s">
        <v>163</v>
      </c>
      <c r="G503" s="132"/>
      <c r="H503" s="49"/>
      <c r="I503" s="49"/>
      <c r="J503" s="52"/>
      <c r="K503" s="49"/>
      <c r="L503" s="49"/>
    </row>
    <row r="504" spans="2:12" ht="84" customHeight="1" thickBot="1" x14ac:dyDescent="0.3">
      <c r="B504" s="727"/>
      <c r="C504" s="131" t="s">
        <v>231</v>
      </c>
      <c r="D504" s="126"/>
      <c r="E504" s="126" t="s">
        <v>222</v>
      </c>
      <c r="F504" s="126" t="s">
        <v>223</v>
      </c>
      <c r="G504" s="132"/>
      <c r="H504" s="49"/>
      <c r="I504" s="49"/>
      <c r="J504" s="52"/>
      <c r="K504" s="49"/>
      <c r="L504" s="49"/>
    </row>
    <row r="505" spans="2:12" x14ac:dyDescent="0.25">
      <c r="H505" s="49"/>
      <c r="I505" s="49"/>
      <c r="J505" s="52"/>
      <c r="K505" s="49"/>
      <c r="L505" s="49"/>
    </row>
    <row r="506" spans="2:12" ht="15.75" thickBot="1" x14ac:dyDescent="0.3">
      <c r="H506" s="49"/>
      <c r="I506" s="49"/>
      <c r="J506" s="52"/>
      <c r="K506" s="49"/>
      <c r="L506" s="49"/>
    </row>
    <row r="507" spans="2:12" ht="15.75" customHeight="1" thickBot="1" x14ac:dyDescent="0.3">
      <c r="B507" s="798" t="s">
        <v>236</v>
      </c>
      <c r="C507" s="799"/>
      <c r="D507" s="799"/>
      <c r="E507" s="800"/>
      <c r="H507" s="133"/>
      <c r="I507" s="49"/>
      <c r="J507" s="52"/>
      <c r="K507" s="49"/>
      <c r="L507" s="49"/>
    </row>
    <row r="508" spans="2:12" ht="409.6" thickBot="1" x14ac:dyDescent="0.3">
      <c r="B508" s="134" t="s">
        <v>237</v>
      </c>
      <c r="C508" s="134" t="s">
        <v>238</v>
      </c>
      <c r="D508" s="135" t="s">
        <v>239</v>
      </c>
      <c r="E508" s="135" t="s">
        <v>240</v>
      </c>
      <c r="H508" s="135" t="s">
        <v>45</v>
      </c>
      <c r="I508" s="49"/>
      <c r="J508" s="52"/>
      <c r="K508" s="49"/>
      <c r="L508" s="49"/>
    </row>
    <row r="509" spans="2:12" ht="15.75" thickBot="1" x14ac:dyDescent="0.3">
      <c r="B509" s="9"/>
      <c r="C509" s="120"/>
      <c r="D509" s="120"/>
      <c r="E509" s="120"/>
      <c r="H509" s="120"/>
      <c r="I509" s="49"/>
      <c r="J509" s="52"/>
      <c r="K509" s="49"/>
      <c r="L509" s="49"/>
    </row>
    <row r="510" spans="2:12" ht="15.75" thickBot="1" x14ac:dyDescent="0.3">
      <c r="H510" s="49"/>
      <c r="I510" s="49"/>
      <c r="J510" s="52"/>
      <c r="K510" s="49"/>
      <c r="L510" s="49"/>
    </row>
    <row r="511" spans="2:12" ht="41.25" customHeight="1" thickBot="1" x14ac:dyDescent="0.3">
      <c r="B511" s="792" t="s">
        <v>262</v>
      </c>
      <c r="C511" s="793"/>
      <c r="D511" s="794"/>
      <c r="E511" s="73"/>
      <c r="F511" s="73"/>
      <c r="G511" s="73"/>
      <c r="H511" s="49"/>
      <c r="I511" s="49"/>
      <c r="J511" s="52"/>
      <c r="K511" s="49"/>
      <c r="L511" s="49"/>
    </row>
    <row r="512" spans="2:12" ht="50.25" customHeight="1" thickBot="1" x14ac:dyDescent="0.3">
      <c r="B512" s="34" t="s">
        <v>241</v>
      </c>
      <c r="C512" s="34" t="s">
        <v>242</v>
      </c>
      <c r="D512" s="34" t="s">
        <v>192</v>
      </c>
      <c r="E512" s="73"/>
      <c r="F512" s="73"/>
      <c r="G512" s="73"/>
      <c r="H512" s="49"/>
      <c r="I512" s="49"/>
      <c r="J512" s="52"/>
      <c r="K512" s="49"/>
      <c r="L512" s="49"/>
    </row>
    <row r="513" spans="2:12" ht="50.25" customHeight="1" thickBot="1" x14ac:dyDescent="0.3">
      <c r="B513" s="12" t="s">
        <v>178</v>
      </c>
      <c r="C513" s="46"/>
      <c r="D513" s="46" t="s">
        <v>277</v>
      </c>
      <c r="E513" s="73"/>
      <c r="F513" s="73"/>
      <c r="G513" s="73"/>
      <c r="H513" s="49"/>
      <c r="I513" s="49"/>
      <c r="J513" s="52"/>
      <c r="K513" s="49"/>
      <c r="L513" s="49"/>
    </row>
    <row r="514" spans="2:12" ht="15.75" thickBot="1" x14ac:dyDescent="0.3">
      <c r="B514" s="136"/>
      <c r="C514" s="8"/>
      <c r="D514" s="8"/>
      <c r="E514" s="8"/>
      <c r="F514" s="8"/>
      <c r="G514" s="52"/>
      <c r="H514" s="52"/>
      <c r="I514" s="52"/>
      <c r="J514" s="52"/>
      <c r="K514" s="49"/>
      <c r="L514" s="49"/>
    </row>
    <row r="515" spans="2:12" ht="33" customHeight="1" thickBot="1" x14ac:dyDescent="0.3">
      <c r="B515" s="798" t="s">
        <v>147</v>
      </c>
      <c r="C515" s="799"/>
      <c r="D515" s="799"/>
      <c r="E515" s="800"/>
      <c r="F515" s="8"/>
      <c r="G515" s="8"/>
      <c r="H515" s="49"/>
      <c r="I515" s="49"/>
      <c r="J515" s="52"/>
      <c r="K515" s="49"/>
      <c r="L515" s="49"/>
    </row>
    <row r="516" spans="2:12" ht="63" customHeight="1" thickBot="1" x14ac:dyDescent="0.3">
      <c r="B516" s="137" t="s">
        <v>145</v>
      </c>
      <c r="C516" s="138" t="s">
        <v>144</v>
      </c>
      <c r="D516" s="139" t="s">
        <v>191</v>
      </c>
      <c r="E516" s="40" t="s">
        <v>45</v>
      </c>
      <c r="F516" s="8"/>
      <c r="G516" s="8"/>
      <c r="H516" s="49"/>
      <c r="I516" s="49"/>
      <c r="J516" s="52"/>
      <c r="K516" s="49"/>
      <c r="L516" s="49"/>
    </row>
    <row r="517" spans="2:12" ht="15.75" thickBot="1" x14ac:dyDescent="0.3">
      <c r="B517" s="120"/>
      <c r="C517" s="120"/>
      <c r="D517" s="120"/>
      <c r="E517" s="120"/>
      <c r="F517" s="8"/>
      <c r="G517" s="8"/>
      <c r="H517" s="49"/>
      <c r="I517" s="49"/>
      <c r="J517" s="52"/>
      <c r="K517" s="49"/>
      <c r="L517" s="49"/>
    </row>
    <row r="518" spans="2:12" ht="15.75" thickBot="1" x14ac:dyDescent="0.3">
      <c r="B518" s="126"/>
      <c r="C518" s="126"/>
      <c r="D518" s="132"/>
      <c r="E518" s="132"/>
      <c r="F518" s="8"/>
      <c r="G518" s="8"/>
      <c r="H518" s="49"/>
      <c r="I518" s="49"/>
      <c r="J518" s="52"/>
      <c r="K518" s="49"/>
      <c r="L518" s="49"/>
    </row>
    <row r="519" spans="2:12" x14ac:dyDescent="0.25">
      <c r="H519" s="49"/>
      <c r="I519" s="49"/>
      <c r="J519" s="52"/>
      <c r="K519" s="49"/>
      <c r="L519" s="49"/>
    </row>
    <row r="520" spans="2:12" ht="15.75" thickBot="1" x14ac:dyDescent="0.3">
      <c r="B520" s="140"/>
      <c r="C520" s="141"/>
      <c r="D520" s="141"/>
      <c r="E520" s="141"/>
      <c r="F520" s="141"/>
      <c r="G520" s="142"/>
      <c r="H520" s="49"/>
      <c r="I520" s="52"/>
      <c r="J520" s="52"/>
      <c r="K520" s="49"/>
      <c r="L520" s="49"/>
    </row>
    <row r="521" spans="2:12" ht="15.75" customHeight="1" thickBot="1" x14ac:dyDescent="0.3">
      <c r="B521" s="733" t="s">
        <v>66</v>
      </c>
      <c r="C521" s="734"/>
      <c r="D521" s="734"/>
      <c r="E521" s="734"/>
      <c r="F521" s="734"/>
      <c r="G521" s="734"/>
      <c r="H521" s="734"/>
      <c r="I521" s="735"/>
      <c r="J521" s="52"/>
      <c r="K521" s="49"/>
      <c r="L521" s="49"/>
    </row>
    <row r="522" spans="2:12" ht="15.75" thickBot="1" x14ac:dyDescent="0.3">
      <c r="B522" s="733" t="s">
        <v>67</v>
      </c>
      <c r="C522" s="734"/>
      <c r="D522" s="734"/>
      <c r="E522" s="734"/>
      <c r="F522" s="734"/>
      <c r="G522" s="734"/>
      <c r="H522" s="734"/>
      <c r="I522" s="143"/>
      <c r="J522" s="52"/>
      <c r="K522" s="49"/>
      <c r="L522" s="49"/>
    </row>
    <row r="523" spans="2:12" ht="409.6" thickBot="1" x14ac:dyDescent="0.3">
      <c r="B523" s="134" t="s">
        <v>68</v>
      </c>
      <c r="C523" s="134" t="s">
        <v>69</v>
      </c>
      <c r="D523" s="135" t="s">
        <v>70</v>
      </c>
      <c r="E523" s="135" t="s">
        <v>71</v>
      </c>
      <c r="F523" s="135" t="s">
        <v>72</v>
      </c>
      <c r="G523" s="135" t="s">
        <v>73</v>
      </c>
      <c r="H523" s="135" t="s">
        <v>45</v>
      </c>
      <c r="I523" s="135" t="s">
        <v>45</v>
      </c>
      <c r="J523" s="52"/>
      <c r="K523" s="49"/>
      <c r="L523" s="49"/>
    </row>
    <row r="524" spans="2:12" ht="15.75" thickBot="1" x14ac:dyDescent="0.3">
      <c r="B524" s="9" t="s">
        <v>74</v>
      </c>
      <c r="C524" s="120"/>
      <c r="D524" s="120"/>
      <c r="E524" s="120"/>
      <c r="F524" s="120"/>
      <c r="G524" s="120"/>
      <c r="H524" s="120"/>
      <c r="I524" s="120"/>
      <c r="J524" s="52"/>
      <c r="K524" s="49"/>
      <c r="L524" s="49"/>
    </row>
    <row r="525" spans="2:12" ht="15.75" thickBot="1" x14ac:dyDescent="0.3">
      <c r="B525" s="9" t="s">
        <v>75</v>
      </c>
      <c r="C525" s="126"/>
      <c r="D525" s="126"/>
      <c r="E525" s="132"/>
      <c r="F525" s="126"/>
      <c r="G525" s="126"/>
      <c r="H525" s="132"/>
      <c r="I525" s="132"/>
      <c r="J525" s="52"/>
      <c r="K525" s="49"/>
      <c r="L525" s="49"/>
    </row>
    <row r="526" spans="2:12" ht="15.75" thickBot="1" x14ac:dyDescent="0.3">
      <c r="B526" s="9" t="s">
        <v>76</v>
      </c>
      <c r="C526" s="120"/>
      <c r="D526" s="120"/>
      <c r="E526" s="120"/>
      <c r="F526" s="120"/>
      <c r="G526" s="120"/>
      <c r="H526" s="120"/>
      <c r="I526" s="120"/>
      <c r="J526" s="52"/>
      <c r="K526" s="49"/>
      <c r="L526" s="49"/>
    </row>
    <row r="527" spans="2:12" ht="15.75" thickBot="1" x14ac:dyDescent="0.3">
      <c r="B527" s="9" t="s">
        <v>77</v>
      </c>
      <c r="C527" s="126"/>
      <c r="D527" s="126"/>
      <c r="E527" s="132"/>
      <c r="F527" s="126"/>
      <c r="G527" s="126"/>
      <c r="H527" s="132"/>
      <c r="I527" s="132"/>
      <c r="J527" s="52"/>
      <c r="K527" s="49"/>
      <c r="L527" s="49"/>
    </row>
    <row r="528" spans="2:12" ht="15.75" thickBot="1" x14ac:dyDescent="0.3">
      <c r="B528" s="49"/>
      <c r="C528" s="49"/>
      <c r="D528" s="49"/>
      <c r="E528" s="49"/>
      <c r="F528" s="49"/>
      <c r="G528" s="49"/>
      <c r="H528" s="49"/>
      <c r="I528" s="49"/>
      <c r="J528" s="52"/>
      <c r="K528" s="49"/>
      <c r="L528" s="49"/>
    </row>
    <row r="529" spans="2:12" ht="69" customHeight="1" thickBot="1" x14ac:dyDescent="0.3">
      <c r="B529" s="733" t="s">
        <v>78</v>
      </c>
      <c r="C529" s="734"/>
      <c r="D529" s="735"/>
      <c r="E529" s="49"/>
      <c r="F529" s="49"/>
      <c r="G529" s="49"/>
      <c r="H529" s="49"/>
      <c r="I529" s="49"/>
      <c r="J529" s="52"/>
      <c r="K529" s="49"/>
      <c r="L529" s="49"/>
    </row>
    <row r="530" spans="2:12" ht="39" thickBot="1" x14ac:dyDescent="0.3">
      <c r="B530" s="134" t="s">
        <v>79</v>
      </c>
      <c r="C530" s="139" t="s">
        <v>4</v>
      </c>
      <c r="D530" s="138" t="s">
        <v>45</v>
      </c>
      <c r="E530" s="49"/>
      <c r="F530" s="49"/>
      <c r="G530" s="49"/>
      <c r="H530" s="49"/>
      <c r="I530" s="49"/>
      <c r="J530" s="52"/>
      <c r="K530" s="49"/>
      <c r="L530" s="49"/>
    </row>
    <row r="531" spans="2:12" ht="26.25" thickBot="1" x14ac:dyDescent="0.3">
      <c r="B531" s="9" t="s">
        <v>80</v>
      </c>
      <c r="C531" s="120"/>
      <c r="D531" s="120"/>
      <c r="E531" s="49"/>
      <c r="F531" s="49"/>
      <c r="G531" s="49"/>
      <c r="H531" s="49"/>
      <c r="I531" s="49"/>
      <c r="J531" s="52"/>
      <c r="K531" s="49"/>
      <c r="L531" s="49"/>
    </row>
    <row r="532" spans="2:12" ht="51.75" thickBot="1" x14ac:dyDescent="0.3">
      <c r="B532" s="9" t="s">
        <v>81</v>
      </c>
      <c r="C532" s="126"/>
      <c r="D532" s="132"/>
      <c r="E532" s="49"/>
      <c r="F532" s="49"/>
      <c r="G532" s="49"/>
      <c r="H532" s="49"/>
      <c r="I532" s="49"/>
      <c r="J532" s="52"/>
      <c r="K532" s="49"/>
      <c r="L532" s="49"/>
    </row>
    <row r="533" spans="2:12" x14ac:dyDescent="0.25">
      <c r="B533" s="8"/>
      <c r="C533" s="7"/>
      <c r="D533" s="7"/>
      <c r="E533" s="49"/>
      <c r="F533" s="49"/>
      <c r="G533" s="49"/>
      <c r="H533" s="49"/>
      <c r="I533" s="49"/>
      <c r="J533" s="52"/>
      <c r="K533" s="49"/>
      <c r="L533" s="49"/>
    </row>
    <row r="534" spans="2:12" ht="15.75" thickBot="1" x14ac:dyDescent="0.3">
      <c r="B534" s="77"/>
      <c r="C534" s="77"/>
      <c r="D534" s="77"/>
      <c r="E534" s="77"/>
      <c r="F534" s="77"/>
      <c r="G534" s="49"/>
      <c r="H534" s="49"/>
      <c r="I534" s="49"/>
      <c r="J534" s="52"/>
      <c r="K534" s="49"/>
      <c r="L534" s="49"/>
    </row>
    <row r="535" spans="2:12" ht="15.75" thickBot="1" x14ac:dyDescent="0.3">
      <c r="B535" s="798" t="s">
        <v>249</v>
      </c>
      <c r="C535" s="799"/>
      <c r="D535" s="799"/>
      <c r="E535" s="799"/>
      <c r="F535" s="800"/>
      <c r="G535" s="144"/>
      <c r="H535" s="49"/>
      <c r="I535" s="49"/>
      <c r="J535" s="52"/>
      <c r="K535" s="49"/>
      <c r="L535" s="49"/>
    </row>
    <row r="536" spans="2:12" x14ac:dyDescent="0.25">
      <c r="B536" s="801" t="s">
        <v>91</v>
      </c>
      <c r="C536" s="802"/>
      <c r="D536" s="802"/>
      <c r="E536" s="802"/>
      <c r="F536" s="803"/>
      <c r="G536" s="52"/>
      <c r="H536" s="49"/>
      <c r="I536" s="49"/>
      <c r="J536" s="52"/>
      <c r="K536" s="49"/>
      <c r="L536" s="49"/>
    </row>
    <row r="537" spans="2:12" ht="45" customHeight="1" x14ac:dyDescent="0.25">
      <c r="B537" s="24" t="s">
        <v>92</v>
      </c>
      <c r="C537" s="25" t="s">
        <v>93</v>
      </c>
      <c r="D537" s="25" t="s">
        <v>94</v>
      </c>
      <c r="E537" s="25" t="s">
        <v>38</v>
      </c>
      <c r="F537" s="36" t="s">
        <v>45</v>
      </c>
      <c r="G537" s="52"/>
      <c r="H537" s="49"/>
      <c r="I537" s="49"/>
      <c r="J537" s="52"/>
      <c r="K537" s="49"/>
      <c r="L537" s="49"/>
    </row>
    <row r="538" spans="2:12" ht="15.75" thickBot="1" x14ac:dyDescent="0.3">
      <c r="B538" s="145"/>
      <c r="C538" s="146"/>
      <c r="D538" s="146"/>
      <c r="E538" s="146"/>
      <c r="F538" s="147"/>
      <c r="G538" s="52"/>
      <c r="H538" s="49"/>
      <c r="I538" s="49"/>
      <c r="J538" s="52"/>
      <c r="K538" s="49"/>
      <c r="L538" s="49"/>
    </row>
    <row r="539" spans="2:12" x14ac:dyDescent="0.25">
      <c r="B539" s="112"/>
      <c r="C539" s="112"/>
      <c r="D539" s="49"/>
      <c r="E539" s="49"/>
      <c r="F539" s="49"/>
      <c r="G539" s="49"/>
      <c r="H539" s="49"/>
      <c r="I539" s="49"/>
      <c r="J539" s="52"/>
      <c r="K539" s="49"/>
      <c r="L539" s="49"/>
    </row>
    <row r="540" spans="2:12" s="47" customFormat="1" ht="15.75" thickBot="1" x14ac:dyDescent="0.3">
      <c r="B540" s="11"/>
      <c r="C540" s="11"/>
      <c r="D540" s="64"/>
      <c r="E540" s="64"/>
      <c r="F540" s="64"/>
      <c r="G540" s="64"/>
      <c r="H540" s="64"/>
      <c r="I540" s="64"/>
      <c r="J540" s="8"/>
      <c r="K540" s="64"/>
      <c r="L540" s="64"/>
    </row>
    <row r="541" spans="2:12" ht="15.75" thickBot="1" x14ac:dyDescent="0.3">
      <c r="B541" s="788" t="s">
        <v>101</v>
      </c>
      <c r="C541" s="789"/>
      <c r="D541" s="789"/>
      <c r="E541" s="789"/>
      <c r="F541" s="789"/>
      <c r="G541" s="790"/>
      <c r="H541" s="49"/>
      <c r="I541" s="49"/>
      <c r="J541" s="52"/>
      <c r="K541" s="49"/>
      <c r="L541" s="49"/>
    </row>
    <row r="542" spans="2:12" ht="15.75" thickBot="1" x14ac:dyDescent="0.3">
      <c r="B542" s="148" t="s">
        <v>102</v>
      </c>
      <c r="C542" s="791" t="s">
        <v>103</v>
      </c>
      <c r="D542" s="756"/>
      <c r="E542" s="756"/>
      <c r="F542" s="719"/>
      <c r="G542" s="722" t="s">
        <v>45</v>
      </c>
      <c r="H542" s="49"/>
      <c r="I542" s="49"/>
      <c r="J542" s="52"/>
      <c r="K542" s="49"/>
      <c r="L542" s="49"/>
    </row>
    <row r="543" spans="2:12" ht="15.75" thickBot="1" x14ac:dyDescent="0.3">
      <c r="B543" s="148"/>
      <c r="C543" s="792" t="s">
        <v>104</v>
      </c>
      <c r="D543" s="793"/>
      <c r="E543" s="792" t="s">
        <v>105</v>
      </c>
      <c r="F543" s="794"/>
      <c r="G543" s="723"/>
      <c r="H543" s="49"/>
      <c r="I543" s="49"/>
      <c r="J543" s="52"/>
      <c r="K543" s="49"/>
      <c r="L543" s="49"/>
    </row>
    <row r="544" spans="2:12" ht="34.5" customHeight="1" thickBot="1" x14ac:dyDescent="0.3">
      <c r="B544" s="149"/>
      <c r="C544" s="40" t="s">
        <v>106</v>
      </c>
      <c r="D544" s="40" t="s">
        <v>107</v>
      </c>
      <c r="E544" s="40" t="s">
        <v>106</v>
      </c>
      <c r="F544" s="40" t="s">
        <v>108</v>
      </c>
      <c r="G544" s="724"/>
      <c r="H544" s="49"/>
      <c r="I544" s="49"/>
      <c r="J544" s="52"/>
      <c r="K544" s="49"/>
      <c r="L544" s="49"/>
    </row>
    <row r="545" spans="2:12" ht="15.75" thickBot="1" x14ac:dyDescent="0.3">
      <c r="B545" s="150" t="s">
        <v>109</v>
      </c>
      <c r="C545" s="87">
        <v>6</v>
      </c>
      <c r="D545" s="300">
        <v>27150.12</v>
      </c>
      <c r="E545" s="82">
        <v>6</v>
      </c>
      <c r="F545" s="300">
        <v>27150.12</v>
      </c>
      <c r="G545" s="795" t="s">
        <v>1218</v>
      </c>
      <c r="H545" s="49"/>
      <c r="I545" s="49"/>
      <c r="J545" s="52"/>
      <c r="K545" s="49"/>
      <c r="L545" s="49"/>
    </row>
    <row r="546" spans="2:12" ht="15.75" thickBot="1" x14ac:dyDescent="0.3">
      <c r="B546" s="150" t="s">
        <v>110</v>
      </c>
      <c r="C546" s="90">
        <v>4</v>
      </c>
      <c r="D546" s="301">
        <v>49857</v>
      </c>
      <c r="E546" s="89"/>
      <c r="F546" s="301"/>
      <c r="G546" s="796"/>
      <c r="H546" s="49"/>
      <c r="I546" s="49"/>
      <c r="J546" s="52"/>
      <c r="K546" s="49"/>
      <c r="L546" s="49"/>
    </row>
    <row r="547" spans="2:12" ht="15.75" thickBot="1" x14ac:dyDescent="0.3">
      <c r="B547" s="150" t="s">
        <v>111</v>
      </c>
      <c r="C547" s="87">
        <v>3</v>
      </c>
      <c r="D547" s="300">
        <v>10592626.960000001</v>
      </c>
      <c r="E547" s="82"/>
      <c r="F547" s="300"/>
      <c r="G547" s="796"/>
      <c r="H547" s="49"/>
      <c r="I547" s="49"/>
      <c r="J547" s="52"/>
      <c r="K547" s="49"/>
      <c r="L547" s="49"/>
    </row>
    <row r="548" spans="2:12" ht="15.75" thickBot="1" x14ac:dyDescent="0.3">
      <c r="B548" s="150" t="s">
        <v>112</v>
      </c>
      <c r="C548" s="90">
        <v>69</v>
      </c>
      <c r="D548" s="301">
        <v>2994304.36</v>
      </c>
      <c r="E548" s="89">
        <v>34</v>
      </c>
      <c r="F548" s="301">
        <v>1243248.8400000001</v>
      </c>
      <c r="G548" s="796"/>
      <c r="H548" s="49"/>
      <c r="I548" s="49"/>
      <c r="J548" s="52"/>
      <c r="K548" s="49"/>
      <c r="L548" s="49"/>
    </row>
    <row r="549" spans="2:12" ht="15.75" thickBot="1" x14ac:dyDescent="0.3">
      <c r="B549" s="150" t="s">
        <v>113</v>
      </c>
      <c r="C549" s="87">
        <v>0</v>
      </c>
      <c r="D549" s="300">
        <v>0</v>
      </c>
      <c r="E549" s="82">
        <v>0</v>
      </c>
      <c r="F549" s="300">
        <v>0</v>
      </c>
      <c r="G549" s="796"/>
      <c r="H549" s="49"/>
      <c r="I549" s="49"/>
      <c r="J549" s="52"/>
      <c r="K549" s="49"/>
      <c r="L549" s="49"/>
    </row>
    <row r="550" spans="2:12" ht="15.75" thickBot="1" x14ac:dyDescent="0.3">
      <c r="B550" s="150" t="s">
        <v>114</v>
      </c>
      <c r="C550" s="90">
        <v>0</v>
      </c>
      <c r="D550" s="301">
        <v>0</v>
      </c>
      <c r="E550" s="89">
        <v>0</v>
      </c>
      <c r="F550" s="301">
        <v>0</v>
      </c>
      <c r="G550" s="796"/>
      <c r="H550" s="49"/>
      <c r="I550" s="49"/>
      <c r="J550" s="52"/>
      <c r="K550" s="49"/>
      <c r="L550" s="49"/>
    </row>
    <row r="551" spans="2:12" ht="15.75" thickBot="1" x14ac:dyDescent="0.3">
      <c r="B551" s="150" t="s">
        <v>115</v>
      </c>
      <c r="C551" s="87">
        <v>6</v>
      </c>
      <c r="D551" s="300">
        <v>116716.12</v>
      </c>
      <c r="E551" s="82">
        <v>4</v>
      </c>
      <c r="F551" s="300">
        <v>72102.05</v>
      </c>
      <c r="G551" s="796"/>
      <c r="H551" s="49"/>
      <c r="I551" s="49"/>
      <c r="J551" s="52"/>
      <c r="K551" s="49"/>
      <c r="L551" s="49"/>
    </row>
    <row r="552" spans="2:12" ht="15.75" thickBot="1" x14ac:dyDescent="0.3">
      <c r="B552" s="150" t="s">
        <v>116</v>
      </c>
      <c r="C552" s="90">
        <v>49</v>
      </c>
      <c r="D552" s="301">
        <v>2584233.3722000001</v>
      </c>
      <c r="E552" s="89">
        <v>3</v>
      </c>
      <c r="F552" s="301">
        <v>175034.35</v>
      </c>
      <c r="G552" s="796"/>
      <c r="H552" s="49"/>
      <c r="I552" s="49"/>
      <c r="J552" s="52"/>
      <c r="K552" s="49"/>
      <c r="L552" s="49"/>
    </row>
    <row r="553" spans="2:12" ht="15.75" thickBot="1" x14ac:dyDescent="0.3">
      <c r="B553" s="150" t="s">
        <v>117</v>
      </c>
      <c r="C553" s="87">
        <v>4</v>
      </c>
      <c r="D553" s="300">
        <v>140985.73499999999</v>
      </c>
      <c r="E553" s="82">
        <v>0</v>
      </c>
      <c r="F553" s="300">
        <v>0</v>
      </c>
      <c r="G553" s="796"/>
      <c r="H553" s="49"/>
      <c r="I553" s="49"/>
      <c r="J553" s="52"/>
      <c r="K553" s="49"/>
      <c r="L553" s="49"/>
    </row>
    <row r="554" spans="2:12" ht="15.75" thickBot="1" x14ac:dyDescent="0.3">
      <c r="B554" s="150" t="s">
        <v>118</v>
      </c>
      <c r="C554" s="90">
        <v>1</v>
      </c>
      <c r="D554" s="301">
        <v>257800</v>
      </c>
      <c r="E554" s="89">
        <v>1</v>
      </c>
      <c r="F554" s="301">
        <v>257800</v>
      </c>
      <c r="G554" s="796"/>
      <c r="H554" s="49"/>
      <c r="I554" s="49"/>
      <c r="J554" s="52"/>
      <c r="K554" s="49"/>
      <c r="L554" s="49"/>
    </row>
    <row r="555" spans="2:12" ht="15.75" thickBot="1" x14ac:dyDescent="0.3">
      <c r="B555" s="150" t="s">
        <v>119</v>
      </c>
      <c r="C555" s="87">
        <v>0</v>
      </c>
      <c r="D555" s="300">
        <v>0</v>
      </c>
      <c r="E555" s="82">
        <v>0</v>
      </c>
      <c r="F555" s="300">
        <v>0</v>
      </c>
      <c r="G555" s="796"/>
      <c r="H555" s="49"/>
      <c r="I555" s="49"/>
      <c r="J555" s="52"/>
      <c r="K555" s="49"/>
      <c r="L555" s="49"/>
    </row>
    <row r="556" spans="2:12" ht="15.75" thickBot="1" x14ac:dyDescent="0.3">
      <c r="B556" s="150" t="s">
        <v>120</v>
      </c>
      <c r="C556" s="90">
        <v>10</v>
      </c>
      <c r="D556" s="301">
        <v>251701.85500000001</v>
      </c>
      <c r="E556" s="89">
        <v>4</v>
      </c>
      <c r="F556" s="301">
        <v>72102.05</v>
      </c>
      <c r="G556" s="796"/>
      <c r="H556" s="49"/>
      <c r="I556" s="49"/>
      <c r="J556" s="52"/>
      <c r="K556" s="49"/>
      <c r="L556" s="49"/>
    </row>
    <row r="557" spans="2:12" ht="15.75" thickBot="1" x14ac:dyDescent="0.3">
      <c r="B557" s="150" t="s">
        <v>121</v>
      </c>
      <c r="C557" s="87">
        <v>14</v>
      </c>
      <c r="D557" s="300">
        <v>1444553.7</v>
      </c>
      <c r="E557" s="82">
        <v>5</v>
      </c>
      <c r="F557" s="300">
        <v>197821.4</v>
      </c>
      <c r="G557" s="796"/>
      <c r="H557" s="49"/>
      <c r="I557" s="49"/>
      <c r="J557" s="52"/>
      <c r="K557" s="49"/>
      <c r="L557" s="49"/>
    </row>
    <row r="558" spans="2:12" ht="15.75" thickBot="1" x14ac:dyDescent="0.3">
      <c r="B558" s="150" t="s">
        <v>122</v>
      </c>
      <c r="C558" s="90">
        <v>28</v>
      </c>
      <c r="D558" s="301">
        <v>1119572.8999999999</v>
      </c>
      <c r="E558" s="89">
        <v>0</v>
      </c>
      <c r="F558" s="301">
        <v>0</v>
      </c>
      <c r="G558" s="796"/>
      <c r="H558" s="49"/>
      <c r="I558" s="49"/>
      <c r="J558" s="52"/>
      <c r="K558" s="49"/>
      <c r="L558" s="49"/>
    </row>
    <row r="559" spans="2:12" ht="15.75" thickBot="1" x14ac:dyDescent="0.3">
      <c r="B559" s="150" t="s">
        <v>123</v>
      </c>
      <c r="C559" s="87">
        <v>5</v>
      </c>
      <c r="D559" s="300">
        <v>206233.60000000001</v>
      </c>
      <c r="E559" s="82">
        <v>2</v>
      </c>
      <c r="F559" s="300">
        <v>757110.8</v>
      </c>
      <c r="G559" s="796"/>
      <c r="H559" s="49"/>
      <c r="I559" s="49"/>
      <c r="J559" s="52"/>
      <c r="K559" s="49"/>
      <c r="L559" s="49"/>
    </row>
    <row r="560" spans="2:12" ht="15.75" thickBot="1" x14ac:dyDescent="0.3">
      <c r="B560" s="151" t="s">
        <v>224</v>
      </c>
      <c r="C560" s="87">
        <v>0</v>
      </c>
      <c r="D560" s="300">
        <v>0</v>
      </c>
      <c r="E560" s="82">
        <v>0</v>
      </c>
      <c r="F560" s="300">
        <v>0</v>
      </c>
      <c r="G560" s="796"/>
      <c r="H560" s="49"/>
      <c r="I560" s="49"/>
      <c r="J560" s="52"/>
      <c r="K560" s="49"/>
      <c r="L560" s="49"/>
    </row>
    <row r="561" spans="1:12" ht="15.75" thickBot="1" x14ac:dyDescent="0.3">
      <c r="B561" s="150" t="s">
        <v>124</v>
      </c>
      <c r="C561" s="90">
        <v>2</v>
      </c>
      <c r="D561" s="301">
        <v>207643.67</v>
      </c>
      <c r="E561" s="89">
        <v>0</v>
      </c>
      <c r="F561" s="301">
        <v>0</v>
      </c>
      <c r="G561" s="796"/>
      <c r="H561" s="49"/>
      <c r="I561" s="49"/>
      <c r="J561" s="52"/>
      <c r="K561" s="49"/>
      <c r="L561" s="49"/>
    </row>
    <row r="562" spans="1:12" ht="15.75" thickBot="1" x14ac:dyDescent="0.3">
      <c r="B562" s="150" t="s">
        <v>125</v>
      </c>
      <c r="C562" s="87">
        <v>0</v>
      </c>
      <c r="D562" s="300">
        <v>0</v>
      </c>
      <c r="E562" s="82">
        <v>0</v>
      </c>
      <c r="F562" s="300">
        <v>0</v>
      </c>
      <c r="G562" s="797"/>
      <c r="H562" s="49"/>
      <c r="I562" s="49"/>
      <c r="J562" s="52"/>
      <c r="K562" s="49"/>
      <c r="L562" s="49"/>
    </row>
    <row r="563" spans="1:12" x14ac:dyDescent="0.25">
      <c r="B563" s="112"/>
      <c r="C563" s="112"/>
      <c r="D563" s="49"/>
      <c r="E563" s="49"/>
      <c r="F563" s="49"/>
      <c r="G563" s="49"/>
      <c r="H563" s="49"/>
      <c r="I563" s="49"/>
      <c r="J563" s="52"/>
      <c r="K563" s="49"/>
      <c r="L563" s="49"/>
    </row>
    <row r="564" spans="1:12" ht="15.75" thickBot="1" x14ac:dyDescent="0.3">
      <c r="B564" s="112"/>
      <c r="C564" s="112"/>
      <c r="D564" s="49"/>
      <c r="E564" s="49"/>
      <c r="F564" s="49"/>
      <c r="G564" s="49"/>
      <c r="H564" s="49"/>
      <c r="I564" s="49"/>
      <c r="J564" s="52"/>
      <c r="K564" s="49"/>
      <c r="L564" s="49"/>
    </row>
    <row r="565" spans="1:12" ht="15.75" customHeight="1" thickBot="1" x14ac:dyDescent="0.3">
      <c r="B565" s="733" t="s">
        <v>255</v>
      </c>
      <c r="C565" s="734"/>
      <c r="D565" s="734"/>
      <c r="E565" s="735"/>
      <c r="F565" s="49"/>
      <c r="G565" s="49"/>
      <c r="H565" s="49"/>
      <c r="I565" s="49"/>
      <c r="J565" s="52"/>
      <c r="K565" s="49"/>
      <c r="L565" s="49"/>
    </row>
    <row r="566" spans="1:12" ht="51" customHeight="1" thickBot="1" x14ac:dyDescent="0.3">
      <c r="B566" s="12" t="s">
        <v>253</v>
      </c>
      <c r="C566" s="13" t="s">
        <v>254</v>
      </c>
      <c r="D566" s="124" t="s">
        <v>126</v>
      </c>
      <c r="E566" s="124" t="s">
        <v>45</v>
      </c>
      <c r="F566" s="49"/>
      <c r="G566" s="49"/>
      <c r="H566" s="49"/>
      <c r="I566" s="49"/>
      <c r="J566" s="52"/>
      <c r="K566" s="49"/>
      <c r="L566" s="49"/>
    </row>
    <row r="567" spans="1:12" ht="15.75" thickBot="1" x14ac:dyDescent="0.3">
      <c r="B567" s="81"/>
      <c r="C567" s="82"/>
      <c r="D567" s="87"/>
      <c r="E567" s="87"/>
      <c r="F567" s="49"/>
      <c r="G567" s="49"/>
      <c r="H567" s="49"/>
      <c r="I567" s="49"/>
      <c r="J567" s="52"/>
      <c r="K567" s="49"/>
      <c r="L567" s="49"/>
    </row>
    <row r="568" spans="1:12" ht="15.75" thickBot="1" x14ac:dyDescent="0.3">
      <c r="B568" s="88"/>
      <c r="C568" s="89"/>
      <c r="D568" s="90"/>
      <c r="E568" s="90"/>
      <c r="F568" s="49"/>
      <c r="G568" s="49"/>
      <c r="H568" s="49"/>
      <c r="I568" s="49"/>
      <c r="J568" s="52"/>
      <c r="K568" s="49"/>
      <c r="L568" s="49"/>
    </row>
    <row r="569" spans="1:12" x14ac:dyDescent="0.25">
      <c r="B569" s="152"/>
      <c r="C569" s="67"/>
      <c r="D569" s="152"/>
      <c r="E569" s="49"/>
      <c r="F569" s="49"/>
      <c r="G569" s="49"/>
      <c r="H569" s="49"/>
      <c r="I569" s="49"/>
      <c r="J569" s="52"/>
      <c r="K569" s="49"/>
      <c r="L569" s="49"/>
    </row>
    <row r="570" spans="1:12" ht="15.75" thickBot="1" x14ac:dyDescent="0.3">
      <c r="B570" s="112"/>
      <c r="C570" s="112"/>
      <c r="D570" s="49"/>
      <c r="E570" s="49"/>
      <c r="F570" s="49"/>
      <c r="G570" s="49"/>
      <c r="H570" s="49"/>
      <c r="I570" s="49"/>
      <c r="J570" s="49"/>
      <c r="K570" s="49"/>
      <c r="L570" s="49"/>
    </row>
    <row r="571" spans="1:12" ht="30.75" customHeight="1" thickBot="1" x14ac:dyDescent="0.3">
      <c r="B571" s="733" t="s">
        <v>127</v>
      </c>
      <c r="C571" s="734"/>
      <c r="D571" s="734"/>
      <c r="E571" s="734"/>
      <c r="F571" s="734"/>
      <c r="G571" s="735"/>
      <c r="H571" s="153"/>
      <c r="I571" s="49"/>
      <c r="J571" s="49"/>
      <c r="K571" s="49"/>
      <c r="L571" s="49"/>
    </row>
    <row r="572" spans="1:12" ht="39" thickBot="1" x14ac:dyDescent="0.3">
      <c r="B572" s="12" t="s">
        <v>128</v>
      </c>
      <c r="C572" s="13" t="s">
        <v>129</v>
      </c>
      <c r="D572" s="13" t="s">
        <v>130</v>
      </c>
      <c r="E572" s="13" t="s">
        <v>131</v>
      </c>
      <c r="F572" s="13" t="s">
        <v>132</v>
      </c>
      <c r="G572" s="124" t="s">
        <v>45</v>
      </c>
      <c r="H572" s="49"/>
      <c r="I572" s="49"/>
      <c r="J572" s="49"/>
      <c r="K572" s="49"/>
      <c r="L572" s="49"/>
    </row>
    <row r="573" spans="1:12" ht="143.25" thickBot="1" x14ac:dyDescent="0.25">
      <c r="A573" s="47">
        <v>1</v>
      </c>
      <c r="B573" s="81" t="s">
        <v>402</v>
      </c>
      <c r="C573" s="179" t="s">
        <v>1192</v>
      </c>
      <c r="D573" s="87" t="s">
        <v>403</v>
      </c>
      <c r="E573" s="82" t="s">
        <v>404</v>
      </c>
      <c r="F573" s="180" t="s">
        <v>405</v>
      </c>
      <c r="G573" s="87"/>
      <c r="H573" s="49"/>
      <c r="I573" s="49"/>
      <c r="J573" s="49"/>
      <c r="K573" s="49"/>
      <c r="L573" s="49"/>
    </row>
    <row r="574" spans="1:12" ht="120.75" thickBot="1" x14ac:dyDescent="0.3">
      <c r="A574" s="47">
        <v>2</v>
      </c>
      <c r="B574" s="81" t="s">
        <v>402</v>
      </c>
      <c r="C574" s="82" t="s">
        <v>1193</v>
      </c>
      <c r="D574" s="87" t="s">
        <v>403</v>
      </c>
      <c r="E574" s="82" t="s">
        <v>404</v>
      </c>
      <c r="F574" s="180" t="s">
        <v>405</v>
      </c>
      <c r="G574" s="87"/>
      <c r="H574" s="49"/>
      <c r="I574" s="49"/>
      <c r="J574" s="49"/>
      <c r="K574" s="49"/>
      <c r="L574" s="49"/>
    </row>
    <row r="575" spans="1:12" ht="75.75" thickBot="1" x14ac:dyDescent="0.3">
      <c r="A575" s="47">
        <v>3</v>
      </c>
      <c r="B575" s="81" t="s">
        <v>402</v>
      </c>
      <c r="C575" s="82" t="s">
        <v>1194</v>
      </c>
      <c r="D575" s="87" t="s">
        <v>403</v>
      </c>
      <c r="E575" s="82" t="s">
        <v>404</v>
      </c>
      <c r="F575" s="180" t="s">
        <v>405</v>
      </c>
      <c r="G575" s="87"/>
      <c r="H575" s="49"/>
      <c r="I575" s="49"/>
      <c r="J575" s="49"/>
      <c r="K575" s="49"/>
      <c r="L575" s="49"/>
    </row>
    <row r="576" spans="1:12" ht="90.75" thickBot="1" x14ac:dyDescent="0.3">
      <c r="A576" s="47">
        <v>4</v>
      </c>
      <c r="B576" s="81" t="s">
        <v>402</v>
      </c>
      <c r="C576" s="82" t="s">
        <v>1195</v>
      </c>
      <c r="D576" s="87" t="s">
        <v>403</v>
      </c>
      <c r="E576" s="82" t="s">
        <v>404</v>
      </c>
      <c r="F576" s="180" t="s">
        <v>405</v>
      </c>
      <c r="G576" s="87"/>
      <c r="H576" s="49"/>
      <c r="I576" s="49"/>
      <c r="J576" s="49"/>
      <c r="K576" s="49"/>
      <c r="L576" s="49"/>
    </row>
    <row r="577" spans="1:12" ht="90.75" thickBot="1" x14ac:dyDescent="0.3">
      <c r="A577" s="47">
        <v>5</v>
      </c>
      <c r="B577" s="81" t="s">
        <v>402</v>
      </c>
      <c r="C577" s="82" t="s">
        <v>1196</v>
      </c>
      <c r="D577" s="87" t="s">
        <v>403</v>
      </c>
      <c r="E577" s="82" t="s">
        <v>404</v>
      </c>
      <c r="F577" s="180" t="s">
        <v>405</v>
      </c>
      <c r="G577" s="87"/>
      <c r="H577" s="49"/>
      <c r="I577" s="49"/>
      <c r="J577" s="49"/>
      <c r="K577" s="49"/>
      <c r="L577" s="49"/>
    </row>
    <row r="578" spans="1:12" ht="90.75" thickBot="1" x14ac:dyDescent="0.3">
      <c r="A578" s="47">
        <v>6</v>
      </c>
      <c r="B578" s="81" t="s">
        <v>402</v>
      </c>
      <c r="C578" s="82" t="s">
        <v>1197</v>
      </c>
      <c r="D578" s="87" t="s">
        <v>403</v>
      </c>
      <c r="E578" s="82" t="s">
        <v>404</v>
      </c>
      <c r="F578" s="180" t="s">
        <v>405</v>
      </c>
      <c r="G578" s="87"/>
      <c r="H578" s="49"/>
      <c r="I578" s="49"/>
      <c r="J578" s="49"/>
      <c r="K578" s="49"/>
      <c r="L578" s="49"/>
    </row>
    <row r="579" spans="1:12" ht="90.75" thickBot="1" x14ac:dyDescent="0.3">
      <c r="A579" s="47">
        <v>7</v>
      </c>
      <c r="B579" s="81" t="s">
        <v>402</v>
      </c>
      <c r="C579" s="82" t="s">
        <v>1198</v>
      </c>
      <c r="D579" s="87" t="s">
        <v>403</v>
      </c>
      <c r="E579" s="82" t="s">
        <v>404</v>
      </c>
      <c r="F579" s="180" t="s">
        <v>405</v>
      </c>
      <c r="G579" s="87"/>
      <c r="H579" s="49"/>
      <c r="I579" s="49"/>
      <c r="J579" s="49"/>
      <c r="K579" s="49"/>
      <c r="L579" s="49"/>
    </row>
    <row r="580" spans="1:12" ht="105.75" thickBot="1" x14ac:dyDescent="0.3">
      <c r="A580" s="47">
        <v>8</v>
      </c>
      <c r="B580" s="81" t="s">
        <v>402</v>
      </c>
      <c r="C580" s="82" t="s">
        <v>1199</v>
      </c>
      <c r="D580" s="87" t="s">
        <v>403</v>
      </c>
      <c r="E580" s="82" t="s">
        <v>404</v>
      </c>
      <c r="F580" s="180" t="s">
        <v>405</v>
      </c>
      <c r="G580" s="87"/>
      <c r="H580" s="49"/>
      <c r="I580" s="49"/>
      <c r="J580" s="49"/>
      <c r="K580" s="49"/>
      <c r="L580" s="49"/>
    </row>
    <row r="581" spans="1:12" ht="105.75" thickBot="1" x14ac:dyDescent="0.3">
      <c r="A581" s="47">
        <v>9</v>
      </c>
      <c r="B581" s="81" t="s">
        <v>402</v>
      </c>
      <c r="C581" s="82" t="s">
        <v>1200</v>
      </c>
      <c r="D581" s="87" t="s">
        <v>403</v>
      </c>
      <c r="E581" s="82" t="s">
        <v>404</v>
      </c>
      <c r="F581" s="180" t="s">
        <v>405</v>
      </c>
      <c r="G581" s="87"/>
      <c r="H581" s="49"/>
      <c r="I581" s="49"/>
      <c r="J581" s="49"/>
      <c r="K581" s="49"/>
      <c r="L581" s="49"/>
    </row>
    <row r="582" spans="1:12" ht="150.75" thickBot="1" x14ac:dyDescent="0.3">
      <c r="A582" s="47">
        <v>10</v>
      </c>
      <c r="B582" s="81" t="s">
        <v>402</v>
      </c>
      <c r="C582" s="82" t="s">
        <v>1202</v>
      </c>
      <c r="D582" s="87" t="s">
        <v>403</v>
      </c>
      <c r="E582" s="299" t="s">
        <v>1201</v>
      </c>
      <c r="F582" s="82"/>
      <c r="G582" s="87"/>
      <c r="H582" s="49"/>
      <c r="I582" s="49"/>
      <c r="J582" s="49"/>
      <c r="K582" s="49"/>
      <c r="L582" s="49"/>
    </row>
    <row r="583" spans="1:12" ht="120.75" thickBot="1" x14ac:dyDescent="0.3">
      <c r="A583" s="47">
        <v>11</v>
      </c>
      <c r="B583" s="81" t="s">
        <v>402</v>
      </c>
      <c r="C583" s="82" t="s">
        <v>1203</v>
      </c>
      <c r="D583" s="87" t="s">
        <v>403</v>
      </c>
      <c r="E583" s="299" t="s">
        <v>1201</v>
      </c>
      <c r="F583" s="82"/>
      <c r="G583" s="87"/>
      <c r="H583" s="49"/>
      <c r="I583" s="49"/>
      <c r="J583" s="49"/>
      <c r="K583" s="49"/>
      <c r="L583" s="49"/>
    </row>
    <row r="584" spans="1:12" ht="135.75" thickBot="1" x14ac:dyDescent="0.3">
      <c r="A584" s="47">
        <v>12</v>
      </c>
      <c r="B584" s="81" t="s">
        <v>402</v>
      </c>
      <c r="C584" s="82" t="s">
        <v>1204</v>
      </c>
      <c r="D584" s="87" t="s">
        <v>403</v>
      </c>
      <c r="E584" s="299" t="s">
        <v>1201</v>
      </c>
      <c r="F584" s="82"/>
      <c r="G584" s="87"/>
      <c r="H584" s="49"/>
      <c r="I584" s="49"/>
      <c r="J584" s="49"/>
      <c r="K584" s="49"/>
      <c r="L584" s="49"/>
    </row>
    <row r="585" spans="1:12" ht="105.75" thickBot="1" x14ac:dyDescent="0.3">
      <c r="A585" s="47">
        <v>13</v>
      </c>
      <c r="B585" s="81" t="s">
        <v>402</v>
      </c>
      <c r="C585" s="82" t="s">
        <v>1205</v>
      </c>
      <c r="D585" s="87" t="s">
        <v>403</v>
      </c>
      <c r="E585" s="299" t="s">
        <v>1201</v>
      </c>
      <c r="F585" s="82"/>
      <c r="G585" s="87"/>
      <c r="H585" s="49"/>
      <c r="I585" s="49"/>
      <c r="J585" s="49"/>
      <c r="K585" s="49"/>
      <c r="L585" s="49"/>
    </row>
    <row r="586" spans="1:12" ht="75.75" thickBot="1" x14ac:dyDescent="0.3">
      <c r="A586" s="47">
        <v>14</v>
      </c>
      <c r="B586" s="81" t="s">
        <v>402</v>
      </c>
      <c r="C586" s="82" t="s">
        <v>1206</v>
      </c>
      <c r="D586" s="87" t="s">
        <v>403</v>
      </c>
      <c r="E586" s="299" t="s">
        <v>1201</v>
      </c>
      <c r="F586" s="82"/>
      <c r="G586" s="87"/>
      <c r="H586" s="49"/>
      <c r="I586" s="49"/>
      <c r="J586" s="49"/>
      <c r="K586" s="49"/>
      <c r="L586" s="49"/>
    </row>
    <row r="587" spans="1:12" ht="90.75" thickBot="1" x14ac:dyDescent="0.3">
      <c r="A587" s="47">
        <v>15</v>
      </c>
      <c r="B587" s="81" t="s">
        <v>402</v>
      </c>
      <c r="C587" s="82" t="s">
        <v>1208</v>
      </c>
      <c r="D587" s="87" t="s">
        <v>403</v>
      </c>
      <c r="E587" s="299" t="s">
        <v>1207</v>
      </c>
      <c r="F587" s="82"/>
      <c r="G587" s="87"/>
      <c r="H587" s="49"/>
      <c r="I587" s="49"/>
      <c r="J587" s="49"/>
      <c r="K587" s="49"/>
      <c r="L587" s="49"/>
    </row>
    <row r="588" spans="1:12" ht="165.75" thickBot="1" x14ac:dyDescent="0.3">
      <c r="A588" s="47">
        <v>16</v>
      </c>
      <c r="B588" s="81" t="s">
        <v>402</v>
      </c>
      <c r="C588" s="82" t="s">
        <v>1209</v>
      </c>
      <c r="D588" s="87" t="s">
        <v>403</v>
      </c>
      <c r="E588" s="299" t="s">
        <v>1207</v>
      </c>
      <c r="F588" s="82"/>
      <c r="G588" s="87"/>
      <c r="H588" s="49"/>
      <c r="I588" s="49"/>
      <c r="J588" s="49"/>
      <c r="K588" s="49"/>
      <c r="L588" s="49"/>
    </row>
    <row r="589" spans="1:12" ht="165.75" thickBot="1" x14ac:dyDescent="0.3">
      <c r="A589" s="47">
        <v>17</v>
      </c>
      <c r="B589" s="81" t="s">
        <v>402</v>
      </c>
      <c r="C589" s="82" t="s">
        <v>1210</v>
      </c>
      <c r="D589" s="87" t="s">
        <v>403</v>
      </c>
      <c r="E589" s="299" t="s">
        <v>1207</v>
      </c>
      <c r="F589" s="82"/>
      <c r="G589" s="87"/>
      <c r="H589" s="49"/>
      <c r="I589" s="49"/>
      <c r="J589" s="49"/>
      <c r="K589" s="49"/>
      <c r="L589" s="49"/>
    </row>
    <row r="590" spans="1:12" ht="90.75" thickBot="1" x14ac:dyDescent="0.3">
      <c r="A590" s="47">
        <v>18</v>
      </c>
      <c r="B590" s="81" t="s">
        <v>402</v>
      </c>
      <c r="C590" s="82" t="s">
        <v>1211</v>
      </c>
      <c r="D590" s="87" t="s">
        <v>403</v>
      </c>
      <c r="E590" s="299" t="s">
        <v>1207</v>
      </c>
      <c r="F590" s="82"/>
      <c r="G590" s="87"/>
      <c r="H590" s="49"/>
      <c r="I590" s="49"/>
      <c r="J590" s="49"/>
      <c r="K590" s="49"/>
      <c r="L590" s="49"/>
    </row>
    <row r="591" spans="1:12" ht="90.75" thickBot="1" x14ac:dyDescent="0.3">
      <c r="A591" s="47">
        <v>19</v>
      </c>
      <c r="B591" s="81" t="s">
        <v>402</v>
      </c>
      <c r="C591" s="82" t="s">
        <v>1213</v>
      </c>
      <c r="D591" s="87" t="s">
        <v>403</v>
      </c>
      <c r="E591" s="299" t="s">
        <v>1212</v>
      </c>
      <c r="F591" s="82"/>
      <c r="G591" s="87"/>
      <c r="H591" s="49"/>
      <c r="I591" s="49"/>
      <c r="J591" s="49"/>
      <c r="K591" s="49"/>
      <c r="L591" s="49"/>
    </row>
    <row r="592" spans="1:12" ht="120.75" thickBot="1" x14ac:dyDescent="0.3">
      <c r="A592" s="47">
        <v>20</v>
      </c>
      <c r="B592" s="81" t="s">
        <v>402</v>
      </c>
      <c r="C592" s="82" t="s">
        <v>1214</v>
      </c>
      <c r="D592" s="87" t="s">
        <v>403</v>
      </c>
      <c r="E592" s="299" t="s">
        <v>1212</v>
      </c>
      <c r="F592" s="82"/>
      <c r="G592" s="87"/>
      <c r="H592" s="49"/>
      <c r="I592" s="49"/>
      <c r="J592" s="49"/>
      <c r="K592" s="49"/>
      <c r="L592" s="49"/>
    </row>
    <row r="593" spans="1:12" ht="75.75" thickBot="1" x14ac:dyDescent="0.3">
      <c r="A593" s="47">
        <v>21</v>
      </c>
      <c r="B593" s="81" t="s">
        <v>402</v>
      </c>
      <c r="C593" s="89" t="s">
        <v>1215</v>
      </c>
      <c r="D593" s="87" t="s">
        <v>403</v>
      </c>
      <c r="E593" s="299" t="s">
        <v>1212</v>
      </c>
      <c r="F593" s="89"/>
      <c r="G593" s="90"/>
      <c r="H593" s="49"/>
      <c r="I593" s="49"/>
      <c r="J593" s="49"/>
      <c r="K593" s="49"/>
      <c r="L593" s="49"/>
    </row>
    <row r="594" spans="1:12" ht="120.75" thickBot="1" x14ac:dyDescent="0.3">
      <c r="B594" s="81" t="s">
        <v>402</v>
      </c>
      <c r="C594" s="89" t="s">
        <v>1216</v>
      </c>
      <c r="D594" s="87" t="s">
        <v>403</v>
      </c>
      <c r="E594" s="299" t="s">
        <v>1212</v>
      </c>
      <c r="F594" s="89"/>
      <c r="G594" s="90"/>
      <c r="J594" s="67"/>
    </row>
    <row r="595" spans="1:12" ht="120.75" thickBot="1" x14ac:dyDescent="0.3">
      <c r="B595" s="81" t="s">
        <v>402</v>
      </c>
      <c r="C595" s="89" t="s">
        <v>1217</v>
      </c>
      <c r="D595" s="87" t="s">
        <v>403</v>
      </c>
      <c r="E595" s="299" t="s">
        <v>1212</v>
      </c>
      <c r="F595" s="89"/>
      <c r="G595" s="90"/>
    </row>
    <row r="596" spans="1:12" ht="15.75" thickBot="1" x14ac:dyDescent="0.3">
      <c r="B596" s="81" t="s">
        <v>402</v>
      </c>
      <c r="C596" s="89"/>
      <c r="D596" s="87" t="s">
        <v>403</v>
      </c>
      <c r="E596" s="299" t="s">
        <v>1212</v>
      </c>
      <c r="F596" s="89"/>
      <c r="G596" s="90"/>
    </row>
    <row r="597" spans="1:12" x14ac:dyDescent="0.25">
      <c r="B597" s="154"/>
      <c r="C597" s="154"/>
    </row>
  </sheetData>
  <mergeCells count="209">
    <mergeCell ref="F317:F321"/>
    <mergeCell ref="B318:B321"/>
    <mergeCell ref="D318:D321"/>
    <mergeCell ref="E318:E321"/>
    <mergeCell ref="F355:F358"/>
    <mergeCell ref="F359:F368"/>
    <mergeCell ref="F369:F372"/>
    <mergeCell ref="F373:F381"/>
    <mergeCell ref="F382:F384"/>
    <mergeCell ref="B322:B327"/>
    <mergeCell ref="F322:F332"/>
    <mergeCell ref="B329:B331"/>
    <mergeCell ref="F333:F337"/>
    <mergeCell ref="C334:C337"/>
    <mergeCell ref="C338:C343"/>
    <mergeCell ref="F338:F343"/>
    <mergeCell ref="F344:F350"/>
    <mergeCell ref="B346:B348"/>
    <mergeCell ref="E346:E348"/>
    <mergeCell ref="F300:F306"/>
    <mergeCell ref="B307:B313"/>
    <mergeCell ref="D307:D313"/>
    <mergeCell ref="E307:E313"/>
    <mergeCell ref="F307:F316"/>
    <mergeCell ref="B314:B316"/>
    <mergeCell ref="D314:D316"/>
    <mergeCell ref="E314:E316"/>
    <mergeCell ref="C282:C283"/>
    <mergeCell ref="B273:B283"/>
    <mergeCell ref="D282:D283"/>
    <mergeCell ref="C251:C253"/>
    <mergeCell ref="C254:C257"/>
    <mergeCell ref="D248:D250"/>
    <mergeCell ref="D251:D253"/>
    <mergeCell ref="D254:D257"/>
    <mergeCell ref="B236:B257"/>
    <mergeCell ref="D258:D259"/>
    <mergeCell ref="D260:D263"/>
    <mergeCell ref="D264:D266"/>
    <mergeCell ref="C258:C259"/>
    <mergeCell ref="C260:C263"/>
    <mergeCell ref="C264:C266"/>
    <mergeCell ref="C267:C268"/>
    <mergeCell ref="C269:C270"/>
    <mergeCell ref="C271:C272"/>
    <mergeCell ref="B258:B272"/>
    <mergeCell ref="D267:D268"/>
    <mergeCell ref="D269:D270"/>
    <mergeCell ref="D271:D272"/>
    <mergeCell ref="C273:C278"/>
    <mergeCell ref="C279:C281"/>
    <mergeCell ref="D273:D278"/>
    <mergeCell ref="D279:D281"/>
    <mergeCell ref="D212:D235"/>
    <mergeCell ref="C212:C235"/>
    <mergeCell ref="B178:B235"/>
    <mergeCell ref="C236:C244"/>
    <mergeCell ref="D236:D244"/>
    <mergeCell ref="C245:C247"/>
    <mergeCell ref="D245:D247"/>
    <mergeCell ref="C248:C250"/>
    <mergeCell ref="B571:G571"/>
    <mergeCell ref="B541:G541"/>
    <mergeCell ref="C542:F542"/>
    <mergeCell ref="G542:G544"/>
    <mergeCell ref="C543:D543"/>
    <mergeCell ref="E543:F543"/>
    <mergeCell ref="B565:E565"/>
    <mergeCell ref="G545:G562"/>
    <mergeCell ref="B535:F535"/>
    <mergeCell ref="B536:F536"/>
    <mergeCell ref="B522:H522"/>
    <mergeCell ref="B529:D529"/>
    <mergeCell ref="B507:E507"/>
    <mergeCell ref="B521:I521"/>
    <mergeCell ref="B515:E515"/>
    <mergeCell ref="B511:D511"/>
    <mergeCell ref="C68:C69"/>
    <mergeCell ref="D68:D69"/>
    <mergeCell ref="D70:D73"/>
    <mergeCell ref="C70:C73"/>
    <mergeCell ref="D74:D78"/>
    <mergeCell ref="C74:C78"/>
    <mergeCell ref="D83:D85"/>
    <mergeCell ref="D79:D82"/>
    <mergeCell ref="C79:C82"/>
    <mergeCell ref="C83:C85"/>
    <mergeCell ref="C86:C87"/>
    <mergeCell ref="D92:D94"/>
    <mergeCell ref="C92:C94"/>
    <mergeCell ref="C90:C91"/>
    <mergeCell ref="D90:D91"/>
    <mergeCell ref="D86:D87"/>
    <mergeCell ref="D88:D89"/>
    <mergeCell ref="B494:B502"/>
    <mergeCell ref="B503:B504"/>
    <mergeCell ref="B489:B493"/>
    <mergeCell ref="B476:E476"/>
    <mergeCell ref="B459:E459"/>
    <mergeCell ref="B460:E460"/>
    <mergeCell ref="B486:B488"/>
    <mergeCell ref="B449:D449"/>
    <mergeCell ref="B475:E475"/>
    <mergeCell ref="B390:B392"/>
    <mergeCell ref="B470:E470"/>
    <mergeCell ref="B471:E471"/>
    <mergeCell ref="B440:E440"/>
    <mergeCell ref="B457:D457"/>
    <mergeCell ref="B436:F436"/>
    <mergeCell ref="B418:F418"/>
    <mergeCell ref="B433:B434"/>
    <mergeCell ref="D390:D392"/>
    <mergeCell ref="B60:D60"/>
    <mergeCell ref="C61:D61"/>
    <mergeCell ref="C62:D62"/>
    <mergeCell ref="B55:D55"/>
    <mergeCell ref="C56:D56"/>
    <mergeCell ref="C57:D57"/>
    <mergeCell ref="B59:D59"/>
    <mergeCell ref="B64:E64"/>
    <mergeCell ref="D198:D203"/>
    <mergeCell ref="D187:D189"/>
    <mergeCell ref="C187:C189"/>
    <mergeCell ref="D204:D206"/>
    <mergeCell ref="C204:C206"/>
    <mergeCell ref="C210:C211"/>
    <mergeCell ref="C207:C209"/>
    <mergeCell ref="D207:D209"/>
    <mergeCell ref="D210:D211"/>
    <mergeCell ref="C105:C109"/>
    <mergeCell ref="D105:D109"/>
    <mergeCell ref="B105:B117"/>
    <mergeCell ref="C110:C111"/>
    <mergeCell ref="C116:C117"/>
    <mergeCell ref="D110:D111"/>
    <mergeCell ref="B484:G484"/>
    <mergeCell ref="C88:C89"/>
    <mergeCell ref="B118:B145"/>
    <mergeCell ref="C143:C145"/>
    <mergeCell ref="D143:D145"/>
    <mergeCell ref="C146:C154"/>
    <mergeCell ref="D146:D154"/>
    <mergeCell ref="B146:B161"/>
    <mergeCell ref="C157:C159"/>
    <mergeCell ref="C160:C161"/>
    <mergeCell ref="C155:C156"/>
    <mergeCell ref="D155:D156"/>
    <mergeCell ref="D157:D159"/>
    <mergeCell ref="D160:D161"/>
    <mergeCell ref="C162:C174"/>
    <mergeCell ref="D162:D174"/>
    <mergeCell ref="D95:D96"/>
    <mergeCell ref="D97:D104"/>
    <mergeCell ref="B68:B104"/>
    <mergeCell ref="C97:C104"/>
    <mergeCell ref="C95:C96"/>
    <mergeCell ref="C190:C193"/>
    <mergeCell ref="C194:C197"/>
    <mergeCell ref="C198:C203"/>
    <mergeCell ref="B54:D54"/>
    <mergeCell ref="B2:H4"/>
    <mergeCell ref="B5:G5"/>
    <mergeCell ref="B6:C6"/>
    <mergeCell ref="D7:H7"/>
    <mergeCell ref="B22:C22"/>
    <mergeCell ref="B32:C32"/>
    <mergeCell ref="D35:F35"/>
    <mergeCell ref="B39:C39"/>
    <mergeCell ref="B40:C40"/>
    <mergeCell ref="B47:C47"/>
    <mergeCell ref="M66:M67"/>
    <mergeCell ref="B389:F389"/>
    <mergeCell ref="F390:F392"/>
    <mergeCell ref="C390:C392"/>
    <mergeCell ref="E390:E392"/>
    <mergeCell ref="G66:G67"/>
    <mergeCell ref="K66:K67"/>
    <mergeCell ref="L66:L67"/>
    <mergeCell ref="I66:J66"/>
    <mergeCell ref="B298:E298"/>
    <mergeCell ref="B286:D286"/>
    <mergeCell ref="B66:B67"/>
    <mergeCell ref="C66:C67"/>
    <mergeCell ref="D66:D67"/>
    <mergeCell ref="E66:F66"/>
    <mergeCell ref="C175:C177"/>
    <mergeCell ref="D175:D177"/>
    <mergeCell ref="B162:B177"/>
    <mergeCell ref="C183:C186"/>
    <mergeCell ref="C178:C182"/>
    <mergeCell ref="D178:D182"/>
    <mergeCell ref="D183:D186"/>
    <mergeCell ref="D190:D193"/>
    <mergeCell ref="D194:D197"/>
    <mergeCell ref="D116:D117"/>
    <mergeCell ref="C112:C115"/>
    <mergeCell ref="D112:D115"/>
    <mergeCell ref="D125:D133"/>
    <mergeCell ref="C125:C133"/>
    <mergeCell ref="D134:D138"/>
    <mergeCell ref="C134:C138"/>
    <mergeCell ref="C139:C142"/>
    <mergeCell ref="D139:D142"/>
    <mergeCell ref="C118:C119"/>
    <mergeCell ref="C120:C122"/>
    <mergeCell ref="C123:C124"/>
    <mergeCell ref="D118:D119"/>
    <mergeCell ref="D123:D124"/>
    <mergeCell ref="D120:D122"/>
  </mergeCells>
  <hyperlinks>
    <hyperlink ref="C29" r:id="rId1"/>
    <hyperlink ref="C28" r:id="rId2"/>
    <hyperlink ref="C37" r:id="rId3"/>
    <hyperlink ref="C51" r:id="rId4"/>
    <hyperlink ref="C44" r:id="rId5"/>
    <hyperlink ref="F573" r:id="rId6"/>
    <hyperlink ref="F574:F581" r:id="rId7" display="http://www.contraloria.gob.ec/WFDescarga.aspx?id=55464&amp;tipo=inf"/>
    <hyperlink ref="G545" r:id="rId8"/>
  </hyperlinks>
  <pageMargins left="0.11811023622047245" right="0.11811023622047245" top="0.74803149606299213" bottom="0.74803149606299213" header="0.31496062992125984" footer="0.31496062992125984"/>
  <pageSetup scale="70" orientation="landscape" horizontalDpi="4294967295" verticalDpi="4294967295"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
  <sheetViews>
    <sheetView workbookViewId="0">
      <selection activeCell="B5" sqref="B5"/>
    </sheetView>
  </sheetViews>
  <sheetFormatPr baseColWidth="10" defaultRowHeight="15" x14ac:dyDescent="0.25"/>
  <cols>
    <col min="1" max="1" width="23" style="205" customWidth="1"/>
    <col min="2" max="4" width="16.5703125" style="205" customWidth="1"/>
    <col min="5" max="5" width="18" style="205" bestFit="1" customWidth="1"/>
  </cols>
  <sheetData>
    <row r="2" spans="1:6" ht="30" x14ac:dyDescent="0.25">
      <c r="A2" s="205" t="s">
        <v>439</v>
      </c>
      <c r="B2" s="205" t="s">
        <v>440</v>
      </c>
      <c r="C2" s="205" t="s">
        <v>441</v>
      </c>
      <c r="D2" s="205" t="s">
        <v>442</v>
      </c>
      <c r="E2" s="205" t="s">
        <v>443</v>
      </c>
      <c r="F2" s="205" t="s">
        <v>1220</v>
      </c>
    </row>
    <row r="3" spans="1:6" ht="45" x14ac:dyDescent="0.25">
      <c r="A3" s="205" t="s">
        <v>401</v>
      </c>
      <c r="B3" s="205" t="s">
        <v>444</v>
      </c>
    </row>
    <row r="4" spans="1:6" x14ac:dyDescent="0.25">
      <c r="A4" s="205" t="s">
        <v>1018</v>
      </c>
      <c r="B4" s="205" t="s">
        <v>1219</v>
      </c>
      <c r="C4" s="205" t="s">
        <v>1219</v>
      </c>
      <c r="E4" s="205" t="s">
        <v>1219</v>
      </c>
      <c r="F4" s="205" t="s">
        <v>406</v>
      </c>
    </row>
    <row r="5" spans="1:6" ht="30" x14ac:dyDescent="0.25">
      <c r="A5" s="205" t="s">
        <v>1221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67"/>
  <sheetViews>
    <sheetView tabSelected="1" topLeftCell="A533" zoomScale="66" zoomScaleNormal="66" workbookViewId="0">
      <selection activeCell="E545" sqref="E545"/>
    </sheetView>
  </sheetViews>
  <sheetFormatPr baseColWidth="10" defaultColWidth="11.42578125" defaultRowHeight="15" x14ac:dyDescent="0.25"/>
  <cols>
    <col min="1" max="1" width="11.42578125" style="184"/>
    <col min="2" max="2" width="38.85546875" style="185" customWidth="1"/>
    <col min="3" max="3" width="51.140625" style="185" customWidth="1"/>
    <col min="4" max="4" width="30" style="185" customWidth="1"/>
    <col min="5" max="5" width="44.140625" style="185" customWidth="1"/>
    <col min="6" max="6" width="47.42578125" style="185" customWidth="1"/>
    <col min="7" max="7" width="37.5703125" style="185" customWidth="1"/>
    <col min="8" max="8" width="22.7109375" style="185" hidden="1" customWidth="1"/>
    <col min="9" max="9" width="26.5703125" style="185" customWidth="1"/>
    <col min="10" max="10" width="24.28515625" style="185" customWidth="1"/>
    <col min="11" max="11" width="34" style="185" customWidth="1"/>
    <col min="12" max="12" width="72" style="185" customWidth="1"/>
    <col min="13" max="13" width="42" style="185" customWidth="1"/>
    <col min="14" max="14" width="31.140625" style="185" customWidth="1"/>
    <col min="15" max="16384" width="11.42578125" style="185"/>
  </cols>
  <sheetData>
    <row r="1" spans="2:12" ht="15.75" thickBot="1" x14ac:dyDescent="0.3"/>
    <row r="2" spans="2:12" x14ac:dyDescent="0.25">
      <c r="B2" s="736" t="s">
        <v>263</v>
      </c>
      <c r="C2" s="737"/>
      <c r="D2" s="737"/>
      <c r="E2" s="737"/>
      <c r="F2" s="737"/>
      <c r="G2" s="737"/>
      <c r="H2" s="738"/>
      <c r="I2" s="49"/>
      <c r="J2" s="240"/>
      <c r="K2" s="49"/>
      <c r="L2" s="49"/>
    </row>
    <row r="3" spans="2:12" x14ac:dyDescent="0.25">
      <c r="B3" s="739"/>
      <c r="C3" s="740"/>
      <c r="D3" s="740"/>
      <c r="E3" s="740"/>
      <c r="F3" s="740"/>
      <c r="G3" s="740"/>
      <c r="H3" s="741"/>
      <c r="I3" s="49"/>
      <c r="J3" s="49"/>
      <c r="K3" s="49"/>
      <c r="L3" s="49"/>
    </row>
    <row r="4" spans="2:12" ht="5.25" customHeight="1" thickBot="1" x14ac:dyDescent="0.3">
      <c r="B4" s="742"/>
      <c r="C4" s="743"/>
      <c r="D4" s="743"/>
      <c r="E4" s="743"/>
      <c r="F4" s="743"/>
      <c r="G4" s="743"/>
      <c r="H4" s="744"/>
      <c r="I4" s="49"/>
      <c r="J4" s="240"/>
      <c r="K4" s="49"/>
      <c r="L4" s="49"/>
    </row>
    <row r="5" spans="2:12" ht="15.75" thickBot="1" x14ac:dyDescent="0.3">
      <c r="B5" s="745"/>
      <c r="C5" s="745"/>
      <c r="D5" s="745"/>
      <c r="E5" s="745"/>
      <c r="F5" s="745"/>
      <c r="G5" s="745"/>
      <c r="H5" s="240"/>
      <c r="I5" s="49"/>
      <c r="J5" s="51"/>
      <c r="K5" s="49"/>
      <c r="L5" s="49"/>
    </row>
    <row r="6" spans="2:12" x14ac:dyDescent="0.25">
      <c r="B6" s="746" t="s">
        <v>0</v>
      </c>
      <c r="C6" s="747"/>
      <c r="D6" s="49"/>
      <c r="E6" s="49"/>
      <c r="F6" s="49"/>
      <c r="G6" s="49"/>
      <c r="H6" s="49"/>
      <c r="I6" s="49"/>
      <c r="J6" s="52"/>
      <c r="K6" s="49"/>
      <c r="L6" s="49"/>
    </row>
    <row r="7" spans="2:12" ht="30" x14ac:dyDescent="0.25">
      <c r="B7" s="161" t="s">
        <v>1</v>
      </c>
      <c r="C7" s="162" t="s">
        <v>290</v>
      </c>
      <c r="D7" s="748"/>
      <c r="E7" s="749"/>
      <c r="F7" s="749"/>
      <c r="G7" s="749"/>
      <c r="H7" s="749"/>
      <c r="I7" s="242"/>
      <c r="J7" s="242"/>
      <c r="K7" s="49"/>
      <c r="L7" s="49"/>
    </row>
    <row r="8" spans="2:12" x14ac:dyDescent="0.25">
      <c r="B8" s="161" t="s">
        <v>2</v>
      </c>
      <c r="C8" s="162">
        <v>2018</v>
      </c>
      <c r="D8" s="49"/>
      <c r="E8" s="49"/>
      <c r="F8" s="49"/>
      <c r="G8" s="49"/>
      <c r="H8" s="49"/>
      <c r="I8" s="49"/>
      <c r="J8" s="52"/>
      <c r="K8" s="49"/>
      <c r="L8" s="49"/>
    </row>
    <row r="9" spans="2:12" ht="15.75" thickBot="1" x14ac:dyDescent="0.3">
      <c r="B9" s="55"/>
      <c r="C9" s="1"/>
      <c r="D9" s="49"/>
      <c r="E9" s="49"/>
      <c r="F9" s="49"/>
      <c r="G9" s="49"/>
      <c r="H9" s="49"/>
      <c r="I9" s="49"/>
      <c r="J9" s="52"/>
      <c r="K9" s="49"/>
      <c r="L9" s="49"/>
    </row>
    <row r="10" spans="2:12" ht="15.75" hidden="1" thickBot="1" x14ac:dyDescent="0.3">
      <c r="B10" s="56" t="s">
        <v>3</v>
      </c>
      <c r="C10" s="57" t="s">
        <v>4</v>
      </c>
      <c r="D10" s="49"/>
      <c r="E10" s="49"/>
      <c r="F10" s="49"/>
      <c r="G10" s="49"/>
      <c r="H10" s="49"/>
      <c r="I10" s="49"/>
      <c r="J10" s="52"/>
      <c r="K10" s="49"/>
      <c r="L10" s="49"/>
    </row>
    <row r="11" spans="2:12" ht="15.75" hidden="1" thickBot="1" x14ac:dyDescent="0.3">
      <c r="B11" s="58" t="s">
        <v>5</v>
      </c>
      <c r="C11" s="53"/>
      <c r="D11" s="49" t="s">
        <v>133</v>
      </c>
      <c r="E11" s="49"/>
      <c r="F11" s="49"/>
      <c r="G11" s="49"/>
      <c r="H11" s="49"/>
      <c r="I11" s="49"/>
      <c r="J11" s="52"/>
      <c r="K11" s="49"/>
      <c r="L11" s="49"/>
    </row>
    <row r="12" spans="2:12" ht="15.75" hidden="1" thickBot="1" x14ac:dyDescent="0.3">
      <c r="B12" s="3" t="s">
        <v>6</v>
      </c>
      <c r="C12" s="59"/>
      <c r="D12" s="49" t="s">
        <v>133</v>
      </c>
      <c r="E12" s="49"/>
      <c r="F12" s="49"/>
      <c r="G12" s="49"/>
      <c r="H12" s="49"/>
      <c r="I12" s="49"/>
      <c r="J12" s="52"/>
      <c r="K12" s="49"/>
      <c r="L12" s="49"/>
    </row>
    <row r="13" spans="2:12" ht="15.75" hidden="1" thickBot="1" x14ac:dyDescent="0.3">
      <c r="B13" s="3" t="s">
        <v>7</v>
      </c>
      <c r="C13" s="59"/>
      <c r="D13" s="49" t="s">
        <v>133</v>
      </c>
      <c r="E13" s="49"/>
      <c r="F13" s="49"/>
      <c r="G13" s="49"/>
      <c r="H13" s="49"/>
      <c r="I13" s="49"/>
      <c r="J13" s="52"/>
      <c r="K13" s="49"/>
      <c r="L13" s="49"/>
    </row>
    <row r="14" spans="2:12" ht="15.75" hidden="1" thickBot="1" x14ac:dyDescent="0.3">
      <c r="B14" s="3" t="s">
        <v>8</v>
      </c>
      <c r="C14" s="59"/>
      <c r="D14" s="49" t="s">
        <v>133</v>
      </c>
      <c r="E14" s="49"/>
      <c r="F14" s="49"/>
      <c r="G14" s="49"/>
      <c r="H14" s="49"/>
      <c r="I14" s="49"/>
      <c r="J14" s="52"/>
      <c r="K14" s="49"/>
      <c r="L14" s="49"/>
    </row>
    <row r="15" spans="2:12" ht="15.75" hidden="1" thickBot="1" x14ac:dyDescent="0.3">
      <c r="B15" s="3" t="s">
        <v>9</v>
      </c>
      <c r="C15" s="59"/>
      <c r="D15" s="49" t="s">
        <v>133</v>
      </c>
      <c r="E15" s="49"/>
      <c r="F15" s="49"/>
      <c r="G15" s="49"/>
      <c r="H15" s="49"/>
      <c r="I15" s="49"/>
      <c r="J15" s="52"/>
      <c r="K15" s="49"/>
      <c r="L15" s="49"/>
    </row>
    <row r="16" spans="2:12" ht="15.75" hidden="1" thickBot="1" x14ac:dyDescent="0.3">
      <c r="B16" s="4" t="s">
        <v>10</v>
      </c>
      <c r="C16" s="54"/>
      <c r="D16" s="49"/>
      <c r="E16" s="49"/>
      <c r="F16" s="49"/>
      <c r="G16" s="49"/>
      <c r="H16" s="49"/>
      <c r="I16" s="49"/>
      <c r="J16" s="52"/>
      <c r="K16" s="49"/>
      <c r="L16" s="49"/>
    </row>
    <row r="17" spans="2:12" ht="15.75" thickBot="1" x14ac:dyDescent="0.3">
      <c r="B17" s="60" t="s">
        <v>11</v>
      </c>
      <c r="C17" s="61" t="s">
        <v>4</v>
      </c>
      <c r="D17" s="49"/>
      <c r="E17" s="49"/>
      <c r="F17" s="49"/>
      <c r="G17" s="49"/>
      <c r="H17" s="49"/>
      <c r="I17" s="49"/>
      <c r="J17" s="52"/>
      <c r="K17" s="49"/>
      <c r="L17" s="49"/>
    </row>
    <row r="18" spans="2:12" x14ac:dyDescent="0.25">
      <c r="B18" s="2" t="s">
        <v>284</v>
      </c>
      <c r="C18" s="53"/>
      <c r="D18" s="49"/>
      <c r="E18" s="49"/>
      <c r="F18" s="49"/>
      <c r="G18" s="49"/>
      <c r="H18" s="49"/>
      <c r="I18" s="49"/>
      <c r="J18" s="52"/>
      <c r="K18" s="49"/>
      <c r="L18" s="49"/>
    </row>
    <row r="19" spans="2:12" x14ac:dyDescent="0.25">
      <c r="B19" s="3" t="s">
        <v>13</v>
      </c>
      <c r="C19" s="163" t="s">
        <v>291</v>
      </c>
      <c r="D19" s="49"/>
      <c r="E19" s="49"/>
      <c r="F19" s="49"/>
      <c r="G19" s="49"/>
      <c r="H19" s="49"/>
      <c r="I19" s="49"/>
      <c r="J19" s="52"/>
      <c r="K19" s="49"/>
      <c r="L19" s="49"/>
    </row>
    <row r="20" spans="2:12" ht="15.75" thickBot="1" x14ac:dyDescent="0.3">
      <c r="B20" s="4" t="s">
        <v>14</v>
      </c>
      <c r="C20" s="54"/>
      <c r="D20" s="49"/>
      <c r="E20" s="49"/>
      <c r="F20" s="49"/>
      <c r="G20" s="49"/>
      <c r="H20" s="49"/>
      <c r="I20" s="49"/>
      <c r="J20" s="52"/>
      <c r="K20" s="49"/>
      <c r="L20" s="49"/>
    </row>
    <row r="21" spans="2:12" s="184" customFormat="1" ht="15.75" thickBot="1" x14ac:dyDescent="0.3">
      <c r="B21" s="62"/>
      <c r="C21" s="63"/>
      <c r="D21" s="64"/>
      <c r="E21" s="64"/>
      <c r="F21" s="64"/>
      <c r="G21" s="64"/>
      <c r="H21" s="64"/>
      <c r="I21" s="64"/>
      <c r="J21" s="242"/>
      <c r="K21" s="64"/>
      <c r="L21" s="64"/>
    </row>
    <row r="22" spans="2:12" x14ac:dyDescent="0.25">
      <c r="B22" s="750" t="s">
        <v>15</v>
      </c>
      <c r="C22" s="750"/>
      <c r="D22" s="52"/>
      <c r="E22" s="52"/>
      <c r="F22" s="52"/>
      <c r="G22" s="52"/>
      <c r="H22" s="52"/>
      <c r="I22" s="52"/>
      <c r="J22" s="52"/>
      <c r="K22" s="49"/>
      <c r="L22" s="49"/>
    </row>
    <row r="23" spans="2:12" x14ac:dyDescent="0.25">
      <c r="B23" s="161" t="s">
        <v>12</v>
      </c>
      <c r="C23" s="162" t="s">
        <v>292</v>
      </c>
      <c r="D23" s="242"/>
      <c r="E23" s="242"/>
      <c r="F23" s="242"/>
      <c r="G23" s="242"/>
      <c r="H23" s="242"/>
      <c r="I23" s="242"/>
      <c r="J23" s="241"/>
      <c r="K23" s="49"/>
      <c r="L23" s="49"/>
    </row>
    <row r="24" spans="2:12" x14ac:dyDescent="0.25">
      <c r="B24" s="161" t="s">
        <v>16</v>
      </c>
      <c r="C24" s="162" t="s">
        <v>293</v>
      </c>
      <c r="D24" s="242"/>
      <c r="E24" s="242"/>
      <c r="F24" s="242"/>
      <c r="G24" s="242"/>
      <c r="H24" s="242"/>
      <c r="I24" s="242"/>
      <c r="J24" s="241"/>
      <c r="K24" s="49"/>
      <c r="L24" s="49"/>
    </row>
    <row r="25" spans="2:12" x14ac:dyDescent="0.25">
      <c r="B25" s="161" t="s">
        <v>17</v>
      </c>
      <c r="C25" s="162" t="s">
        <v>294</v>
      </c>
      <c r="D25" s="242"/>
      <c r="E25" s="242"/>
      <c r="F25" s="242"/>
      <c r="G25" s="242"/>
      <c r="H25" s="242"/>
      <c r="I25" s="242"/>
      <c r="J25" s="241"/>
      <c r="K25" s="49"/>
      <c r="L25" s="49"/>
    </row>
    <row r="26" spans="2:12" x14ac:dyDescent="0.25">
      <c r="B26" s="161" t="s">
        <v>295</v>
      </c>
      <c r="C26" s="162" t="s">
        <v>294</v>
      </c>
      <c r="D26" s="242"/>
      <c r="E26" s="242"/>
      <c r="F26" s="242"/>
      <c r="G26" s="242"/>
      <c r="H26" s="242"/>
      <c r="I26" s="242"/>
      <c r="J26" s="241"/>
      <c r="K26" s="49"/>
      <c r="L26" s="49"/>
    </row>
    <row r="27" spans="2:12" x14ac:dyDescent="0.25">
      <c r="B27" s="161" t="s">
        <v>18</v>
      </c>
      <c r="C27" s="162" t="s">
        <v>296</v>
      </c>
      <c r="D27" s="242"/>
      <c r="E27" s="242"/>
      <c r="F27" s="242"/>
      <c r="G27" s="242"/>
      <c r="H27" s="242"/>
      <c r="I27" s="242"/>
      <c r="J27" s="241"/>
      <c r="K27" s="49"/>
      <c r="L27" s="49"/>
    </row>
    <row r="28" spans="2:12" x14ac:dyDescent="0.25">
      <c r="B28" s="161" t="s">
        <v>19</v>
      </c>
      <c r="C28" s="164" t="s">
        <v>297</v>
      </c>
      <c r="D28" s="242"/>
      <c r="E28" s="242"/>
      <c r="F28" s="242"/>
      <c r="G28" s="242"/>
      <c r="H28" s="242"/>
      <c r="I28" s="242"/>
      <c r="J28" s="241"/>
      <c r="K28" s="49"/>
      <c r="L28" s="49"/>
    </row>
    <row r="29" spans="2:12" x14ac:dyDescent="0.25">
      <c r="B29" s="161" t="s">
        <v>20</v>
      </c>
      <c r="C29" s="165" t="s">
        <v>298</v>
      </c>
      <c r="D29" s="242"/>
      <c r="E29" s="242"/>
      <c r="F29" s="242"/>
      <c r="G29" s="242"/>
      <c r="H29" s="242"/>
      <c r="I29" s="242"/>
      <c r="J29" s="241"/>
      <c r="K29" s="49"/>
      <c r="L29" s="49"/>
    </row>
    <row r="30" spans="2:12" x14ac:dyDescent="0.25">
      <c r="B30" s="161" t="s">
        <v>21</v>
      </c>
      <c r="C30" s="166" t="s">
        <v>299</v>
      </c>
      <c r="D30" s="242"/>
      <c r="E30" s="242"/>
      <c r="F30" s="242"/>
      <c r="G30" s="242"/>
      <c r="H30" s="242"/>
      <c r="I30" s="242"/>
      <c r="J30" s="241"/>
      <c r="K30" s="49"/>
      <c r="L30" s="49"/>
    </row>
    <row r="31" spans="2:12" x14ac:dyDescent="0.25">
      <c r="B31" s="161" t="s">
        <v>22</v>
      </c>
      <c r="C31" s="166" t="s">
        <v>300</v>
      </c>
      <c r="D31" s="242"/>
      <c r="E31" s="242"/>
      <c r="F31" s="242"/>
      <c r="G31" s="242"/>
      <c r="H31" s="242"/>
      <c r="I31" s="242"/>
      <c r="J31" s="241"/>
      <c r="K31" s="49"/>
      <c r="L31" s="49"/>
    </row>
    <row r="32" spans="2:12" ht="15.75" thickBot="1" x14ac:dyDescent="0.3">
      <c r="B32" s="751"/>
      <c r="C32" s="751"/>
      <c r="D32" s="49"/>
      <c r="E32" s="49"/>
      <c r="F32" s="49"/>
      <c r="G32" s="49"/>
      <c r="H32" s="49"/>
      <c r="I32" s="49"/>
      <c r="J32" s="52"/>
      <c r="K32" s="49"/>
      <c r="L32" s="49"/>
    </row>
    <row r="33" spans="2:12" ht="15.75" thickBot="1" x14ac:dyDescent="0.3">
      <c r="B33" s="65" t="s">
        <v>23</v>
      </c>
      <c r="C33" s="66"/>
      <c r="D33" s="49"/>
      <c r="E33" s="49"/>
      <c r="F33" s="49"/>
      <c r="G33" s="49"/>
      <c r="H33" s="49"/>
      <c r="I33" s="49"/>
      <c r="J33" s="52"/>
      <c r="K33" s="49"/>
      <c r="L33" s="49"/>
    </row>
    <row r="34" spans="2:12" x14ac:dyDescent="0.25">
      <c r="B34" s="5" t="s">
        <v>24</v>
      </c>
      <c r="C34" s="162" t="s">
        <v>302</v>
      </c>
      <c r="D34" s="49"/>
      <c r="E34" s="49"/>
      <c r="J34" s="67"/>
    </row>
    <row r="35" spans="2:12" x14ac:dyDescent="0.25">
      <c r="B35" s="6" t="s">
        <v>25</v>
      </c>
      <c r="C35" s="162" t="s">
        <v>301</v>
      </c>
      <c r="D35" s="748"/>
      <c r="E35" s="748"/>
      <c r="F35" s="748"/>
      <c r="G35" s="49"/>
      <c r="H35" s="49"/>
      <c r="I35" s="49"/>
      <c r="J35" s="52"/>
      <c r="K35" s="49"/>
      <c r="L35" s="49"/>
    </row>
    <row r="36" spans="2:12" x14ac:dyDescent="0.25">
      <c r="B36" s="3" t="s">
        <v>26</v>
      </c>
      <c r="C36" s="167">
        <v>43455</v>
      </c>
      <c r="D36" s="241"/>
      <c r="E36" s="241"/>
      <c r="F36" s="241"/>
      <c r="G36" s="49"/>
      <c r="H36" s="49"/>
      <c r="I36" s="49"/>
      <c r="J36" s="52"/>
      <c r="K36" s="49"/>
      <c r="L36" s="49"/>
    </row>
    <row r="37" spans="2:12" x14ac:dyDescent="0.25">
      <c r="B37" s="3" t="s">
        <v>27</v>
      </c>
      <c r="C37" s="164" t="s">
        <v>297</v>
      </c>
      <c r="D37" s="241"/>
      <c r="E37" s="241"/>
      <c r="F37" s="241"/>
      <c r="G37" s="49"/>
      <c r="H37" s="49"/>
      <c r="I37" s="49"/>
      <c r="J37" s="52"/>
      <c r="K37" s="49"/>
      <c r="L37" s="49"/>
    </row>
    <row r="38" spans="2:12" ht="15.75" thickBot="1" x14ac:dyDescent="0.3">
      <c r="B38" s="4" t="s">
        <v>21</v>
      </c>
      <c r="C38" s="166" t="s">
        <v>299</v>
      </c>
      <c r="D38" s="241"/>
      <c r="E38" s="241"/>
      <c r="F38" s="241"/>
      <c r="G38" s="49"/>
      <c r="H38" s="49"/>
      <c r="I38" s="49"/>
      <c r="J38" s="52"/>
      <c r="K38" s="49"/>
      <c r="L38" s="49"/>
    </row>
    <row r="39" spans="2:12" ht="15.75" thickBot="1" x14ac:dyDescent="0.3">
      <c r="B39" s="748"/>
      <c r="C39" s="752"/>
      <c r="D39" s="49"/>
      <c r="E39" s="49"/>
      <c r="F39" s="49"/>
      <c r="G39" s="49"/>
      <c r="H39" s="49"/>
      <c r="I39" s="49"/>
      <c r="J39" s="52"/>
      <c r="K39" s="49"/>
      <c r="L39" s="49"/>
    </row>
    <row r="40" spans="2:12" ht="15.75" thickBot="1" x14ac:dyDescent="0.3">
      <c r="B40" s="733" t="s">
        <v>28</v>
      </c>
      <c r="C40" s="747"/>
      <c r="D40" s="49"/>
      <c r="E40" s="49"/>
      <c r="F40" s="49"/>
      <c r="G40" s="49"/>
      <c r="H40" s="49"/>
      <c r="I40" s="49"/>
      <c r="J40" s="52"/>
      <c r="K40" s="49"/>
      <c r="L40" s="49"/>
    </row>
    <row r="41" spans="2:12" ht="15.75" thickBot="1" x14ac:dyDescent="0.3">
      <c r="B41" s="68" t="s">
        <v>29</v>
      </c>
      <c r="C41" s="162" t="s">
        <v>303</v>
      </c>
      <c r="D41" s="49"/>
      <c r="E41" s="49"/>
      <c r="F41" s="49"/>
      <c r="G41" s="49"/>
      <c r="H41" s="49"/>
      <c r="I41" s="49"/>
      <c r="J41" s="52"/>
      <c r="K41" s="49"/>
      <c r="L41" s="49"/>
    </row>
    <row r="42" spans="2:12" ht="15.75" thickBot="1" x14ac:dyDescent="0.3">
      <c r="B42" s="69" t="s">
        <v>30</v>
      </c>
      <c r="C42" s="162" t="s">
        <v>304</v>
      </c>
      <c r="D42" s="49"/>
      <c r="E42" s="49"/>
      <c r="F42" s="49"/>
      <c r="G42" s="49"/>
      <c r="H42" s="49"/>
      <c r="I42" s="49"/>
      <c r="J42" s="52"/>
      <c r="K42" s="49"/>
      <c r="L42" s="49"/>
    </row>
    <row r="43" spans="2:12" ht="15.75" thickBot="1" x14ac:dyDescent="0.3">
      <c r="B43" s="69" t="s">
        <v>26</v>
      </c>
      <c r="C43" s="167">
        <v>43108</v>
      </c>
      <c r="D43" s="49"/>
      <c r="E43" s="49"/>
      <c r="F43" s="49"/>
      <c r="G43" s="49"/>
      <c r="H43" s="49"/>
      <c r="I43" s="49"/>
      <c r="J43" s="52"/>
      <c r="K43" s="49"/>
      <c r="L43" s="49"/>
    </row>
    <row r="44" spans="2:12" ht="15.75" thickBot="1" x14ac:dyDescent="0.3">
      <c r="B44" s="69" t="s">
        <v>27</v>
      </c>
      <c r="C44" s="164" t="s">
        <v>305</v>
      </c>
      <c r="D44" s="49"/>
      <c r="E44" s="49"/>
      <c r="F44" s="49"/>
      <c r="G44" s="49"/>
      <c r="H44" s="49"/>
      <c r="I44" s="49"/>
      <c r="J44" s="52"/>
      <c r="K44" s="49"/>
      <c r="L44" s="49"/>
    </row>
    <row r="45" spans="2:12" ht="15.75" thickBot="1" x14ac:dyDescent="0.3">
      <c r="B45" s="69" t="s">
        <v>21</v>
      </c>
      <c r="C45" s="166" t="s">
        <v>299</v>
      </c>
      <c r="D45" s="49"/>
      <c r="E45" s="49"/>
      <c r="F45" s="49"/>
      <c r="G45" s="49"/>
      <c r="H45" s="49"/>
      <c r="I45" s="49"/>
      <c r="J45" s="52"/>
      <c r="K45" s="49"/>
      <c r="L45" s="49"/>
    </row>
    <row r="46" spans="2:12" ht="15.75" thickBot="1" x14ac:dyDescent="0.3">
      <c r="B46" s="242"/>
      <c r="C46" s="241"/>
      <c r="D46" s="49"/>
      <c r="E46" s="49"/>
      <c r="F46" s="49"/>
      <c r="G46" s="49"/>
      <c r="H46" s="49"/>
      <c r="I46" s="49"/>
      <c r="J46" s="52"/>
      <c r="K46" s="49"/>
      <c r="L46" s="49"/>
    </row>
    <row r="47" spans="2:12" ht="15.75" thickBot="1" x14ac:dyDescent="0.3">
      <c r="B47" s="753" t="s">
        <v>31</v>
      </c>
      <c r="C47" s="754"/>
      <c r="D47" s="49"/>
      <c r="E47" s="49"/>
      <c r="F47" s="49"/>
      <c r="G47" s="49"/>
      <c r="H47" s="49"/>
      <c r="I47" s="49"/>
      <c r="J47" s="52"/>
      <c r="K47" s="49"/>
      <c r="L47" s="49"/>
    </row>
    <row r="48" spans="2:12" ht="15.75" thickBot="1" x14ac:dyDescent="0.3">
      <c r="B48" s="68" t="s">
        <v>29</v>
      </c>
      <c r="C48" s="162" t="s">
        <v>303</v>
      </c>
      <c r="D48" s="49"/>
      <c r="E48" s="49"/>
      <c r="F48" s="49"/>
      <c r="G48" s="49"/>
      <c r="H48" s="49"/>
      <c r="I48" s="49"/>
      <c r="J48" s="52"/>
      <c r="K48" s="49"/>
      <c r="L48" s="49"/>
    </row>
    <row r="49" spans="2:12" ht="15.75" thickBot="1" x14ac:dyDescent="0.3">
      <c r="B49" s="69" t="s">
        <v>30</v>
      </c>
      <c r="C49" s="162" t="s">
        <v>304</v>
      </c>
      <c r="D49" s="49"/>
      <c r="E49" s="49"/>
      <c r="F49" s="49"/>
      <c r="G49" s="49"/>
      <c r="H49" s="49"/>
      <c r="I49" s="49"/>
      <c r="J49" s="52"/>
      <c r="K49" s="49"/>
      <c r="L49" s="49"/>
    </row>
    <row r="50" spans="2:12" ht="15.75" thickBot="1" x14ac:dyDescent="0.3">
      <c r="B50" s="69" t="s">
        <v>26</v>
      </c>
      <c r="C50" s="167">
        <v>43108</v>
      </c>
      <c r="D50" s="49"/>
      <c r="E50" s="49"/>
      <c r="F50" s="49"/>
      <c r="G50" s="49"/>
      <c r="H50" s="49"/>
      <c r="I50" s="49"/>
      <c r="J50" s="52"/>
      <c r="K50" s="49"/>
      <c r="L50" s="49"/>
    </row>
    <row r="51" spans="2:12" ht="15.75" thickBot="1" x14ac:dyDescent="0.3">
      <c r="B51" s="69" t="s">
        <v>27</v>
      </c>
      <c r="C51" s="164" t="s">
        <v>305</v>
      </c>
      <c r="D51" s="49"/>
      <c r="E51" s="49"/>
      <c r="F51" s="49"/>
      <c r="G51" s="49"/>
      <c r="H51" s="49"/>
      <c r="I51" s="49"/>
      <c r="J51" s="52"/>
      <c r="K51" s="49"/>
      <c r="L51" s="49"/>
    </row>
    <row r="52" spans="2:12" ht="15.75" thickBot="1" x14ac:dyDescent="0.3">
      <c r="B52" s="69" t="s">
        <v>21</v>
      </c>
      <c r="C52" s="166" t="s">
        <v>299</v>
      </c>
      <c r="D52" s="49"/>
      <c r="E52" s="49"/>
      <c r="F52" s="49"/>
      <c r="G52" s="49"/>
      <c r="H52" s="49"/>
      <c r="I52" s="49"/>
      <c r="J52" s="52"/>
      <c r="K52" s="49"/>
      <c r="L52" s="49"/>
    </row>
    <row r="53" spans="2:12" ht="18.75" customHeight="1" thickBot="1" x14ac:dyDescent="0.3">
      <c r="B53" s="242"/>
      <c r="C53" s="241"/>
      <c r="D53" s="49"/>
      <c r="E53" s="49"/>
      <c r="F53" s="49"/>
      <c r="G53" s="49"/>
      <c r="H53" s="49"/>
      <c r="I53" s="49"/>
      <c r="J53" s="52"/>
      <c r="K53" s="49"/>
      <c r="L53" s="49"/>
    </row>
    <row r="54" spans="2:12" ht="33.75" customHeight="1" thickBot="1" x14ac:dyDescent="0.3">
      <c r="B54" s="733" t="s">
        <v>32</v>
      </c>
      <c r="C54" s="734"/>
      <c r="D54" s="735"/>
      <c r="E54" s="49"/>
      <c r="F54" s="49"/>
      <c r="G54" s="49"/>
      <c r="H54" s="49"/>
      <c r="I54" s="49"/>
      <c r="J54" s="52"/>
      <c r="K54" s="49"/>
      <c r="L54" s="49"/>
    </row>
    <row r="55" spans="2:12" ht="15.75" thickBot="1" x14ac:dyDescent="0.3">
      <c r="B55" s="759" t="s">
        <v>33</v>
      </c>
      <c r="C55" s="760"/>
      <c r="D55" s="761"/>
      <c r="E55" s="49"/>
      <c r="F55" s="49"/>
      <c r="G55" s="49"/>
      <c r="H55" s="49"/>
      <c r="I55" s="49"/>
      <c r="J55" s="52"/>
      <c r="K55" s="49"/>
      <c r="L55" s="49"/>
    </row>
    <row r="56" spans="2:12" ht="15.75" thickBot="1" x14ac:dyDescent="0.3">
      <c r="B56" s="247" t="s">
        <v>34</v>
      </c>
      <c r="C56" s="762" t="s">
        <v>35</v>
      </c>
      <c r="D56" s="763"/>
      <c r="E56" s="49"/>
      <c r="F56" s="49"/>
      <c r="G56" s="49"/>
      <c r="H56" s="49"/>
      <c r="I56" s="49"/>
      <c r="J56" s="52"/>
      <c r="K56" s="49"/>
      <c r="L56" s="49"/>
    </row>
    <row r="57" spans="2:12" x14ac:dyDescent="0.25">
      <c r="B57" s="245" t="s">
        <v>306</v>
      </c>
      <c r="C57" s="765">
        <v>1</v>
      </c>
      <c r="D57" s="766"/>
      <c r="E57" s="49"/>
      <c r="F57" s="49"/>
      <c r="G57" s="49"/>
      <c r="H57" s="49"/>
      <c r="I57" s="49"/>
      <c r="J57" s="52"/>
      <c r="K57" s="49"/>
      <c r="L57" s="49"/>
    </row>
    <row r="58" spans="2:12" ht="15.75" thickBot="1" x14ac:dyDescent="0.3">
      <c r="B58" s="37"/>
      <c r="C58" s="37"/>
      <c r="D58" s="37"/>
      <c r="E58" s="49"/>
      <c r="F58" s="49"/>
      <c r="G58" s="49"/>
      <c r="H58" s="49"/>
      <c r="I58" s="49"/>
      <c r="J58" s="52"/>
      <c r="K58" s="49"/>
      <c r="L58" s="49"/>
    </row>
    <row r="59" spans="2:12" ht="33.75" customHeight="1" thickBot="1" x14ac:dyDescent="0.3">
      <c r="B59" s="733" t="s">
        <v>232</v>
      </c>
      <c r="C59" s="734"/>
      <c r="D59" s="735"/>
      <c r="E59" s="49"/>
      <c r="F59" s="49"/>
      <c r="G59" s="49"/>
      <c r="H59" s="49"/>
      <c r="I59" s="49"/>
      <c r="J59" s="52"/>
      <c r="K59" s="49"/>
      <c r="L59" s="49"/>
    </row>
    <row r="60" spans="2:12" ht="15.75" thickBot="1" x14ac:dyDescent="0.3">
      <c r="B60" s="759" t="s">
        <v>33</v>
      </c>
      <c r="C60" s="760"/>
      <c r="D60" s="761"/>
      <c r="E60" s="49"/>
      <c r="F60" s="49"/>
      <c r="G60" s="49"/>
      <c r="H60" s="49"/>
      <c r="I60" s="49"/>
      <c r="J60" s="52"/>
      <c r="K60" s="49"/>
      <c r="L60" s="49"/>
    </row>
    <row r="61" spans="2:12" ht="15.75" thickBot="1" x14ac:dyDescent="0.3">
      <c r="B61" s="247" t="s">
        <v>34</v>
      </c>
      <c r="C61" s="762" t="s">
        <v>233</v>
      </c>
      <c r="D61" s="763"/>
      <c r="E61" s="49"/>
      <c r="F61" s="49"/>
      <c r="G61" s="49"/>
      <c r="H61" s="49"/>
      <c r="I61" s="49"/>
      <c r="J61" s="52"/>
      <c r="K61" s="49"/>
      <c r="L61" s="49"/>
    </row>
    <row r="62" spans="2:12" x14ac:dyDescent="0.25">
      <c r="B62" s="245" t="s">
        <v>306</v>
      </c>
      <c r="C62" s="764" t="s">
        <v>307</v>
      </c>
      <c r="D62" s="764"/>
      <c r="E62" s="49"/>
      <c r="F62" s="49"/>
      <c r="G62" s="49"/>
      <c r="H62" s="49"/>
      <c r="I62" s="49"/>
      <c r="J62" s="52"/>
      <c r="K62" s="49"/>
      <c r="L62" s="49"/>
    </row>
    <row r="63" spans="2:12" ht="15.75" thickBot="1" x14ac:dyDescent="0.3">
      <c r="B63" s="71"/>
      <c r="C63" s="71"/>
      <c r="D63" s="71"/>
      <c r="E63" s="49"/>
      <c r="F63" s="49"/>
      <c r="G63" s="49"/>
      <c r="H63" s="49"/>
      <c r="I63" s="49"/>
      <c r="J63" s="52"/>
      <c r="K63" s="49"/>
      <c r="L63" s="49"/>
    </row>
    <row r="64" spans="2:12" ht="15.75" thickBot="1" x14ac:dyDescent="0.3">
      <c r="B64" s="759" t="s">
        <v>36</v>
      </c>
      <c r="C64" s="760"/>
      <c r="D64" s="760"/>
      <c r="E64" s="761"/>
      <c r="F64" s="49"/>
      <c r="G64" s="49"/>
      <c r="H64" s="49"/>
      <c r="I64" s="49"/>
      <c r="J64" s="52"/>
      <c r="K64" s="49"/>
      <c r="L64" s="49"/>
    </row>
    <row r="65" spans="2:13" ht="15.75" thickBot="1" x14ac:dyDescent="0.3">
      <c r="B65" s="230" t="s">
        <v>146</v>
      </c>
      <c r="C65" s="232"/>
      <c r="D65" s="231"/>
      <c r="E65" s="246"/>
      <c r="F65" s="246"/>
      <c r="G65" s="246"/>
      <c r="H65" s="246"/>
      <c r="I65" s="246"/>
      <c r="J65" s="246"/>
      <c r="K65" s="246"/>
      <c r="L65" s="246"/>
      <c r="M65" s="159"/>
    </row>
    <row r="66" spans="2:13" ht="15.75" customHeight="1" thickBot="1" x14ac:dyDescent="0.3">
      <c r="B66" s="714" t="s">
        <v>179</v>
      </c>
      <c r="C66" s="731" t="s">
        <v>180</v>
      </c>
      <c r="D66" s="714" t="s">
        <v>268</v>
      </c>
      <c r="E66" s="728" t="s">
        <v>37</v>
      </c>
      <c r="F66" s="729"/>
      <c r="G66" s="714" t="s">
        <v>134</v>
      </c>
      <c r="H66" s="38" t="s">
        <v>137</v>
      </c>
      <c r="I66" s="728" t="s">
        <v>137</v>
      </c>
      <c r="J66" s="729"/>
      <c r="K66" s="714" t="s">
        <v>181</v>
      </c>
      <c r="L66" s="714" t="s">
        <v>138</v>
      </c>
      <c r="M66" s="714" t="s">
        <v>182</v>
      </c>
    </row>
    <row r="67" spans="2:13" ht="72" customHeight="1" thickBot="1" x14ac:dyDescent="0.3">
      <c r="B67" s="730"/>
      <c r="C67" s="732"/>
      <c r="D67" s="730"/>
      <c r="E67" s="10" t="s">
        <v>135</v>
      </c>
      <c r="F67" s="35" t="s">
        <v>136</v>
      </c>
      <c r="G67" s="715"/>
      <c r="H67" s="229" t="s">
        <v>84</v>
      </c>
      <c r="I67" s="229" t="s">
        <v>84</v>
      </c>
      <c r="J67" s="172" t="s">
        <v>85</v>
      </c>
      <c r="K67" s="715"/>
      <c r="L67" s="715"/>
      <c r="M67" s="715"/>
    </row>
    <row r="68" spans="2:13" ht="63" x14ac:dyDescent="0.25">
      <c r="B68" s="755" t="s">
        <v>308</v>
      </c>
      <c r="C68" s="787" t="s">
        <v>309</v>
      </c>
      <c r="D68" s="755"/>
      <c r="E68" s="170" t="s">
        <v>310</v>
      </c>
      <c r="F68" s="342" t="s">
        <v>505</v>
      </c>
      <c r="G68" s="356" t="s">
        <v>412</v>
      </c>
      <c r="H68" s="357" t="s">
        <v>413</v>
      </c>
      <c r="I68" s="331">
        <v>150</v>
      </c>
      <c r="J68" s="332">
        <v>103.65</v>
      </c>
      <c r="K68" s="333">
        <f>+J68/I68</f>
        <v>0.69100000000000006</v>
      </c>
      <c r="L68" s="357" t="s">
        <v>1894</v>
      </c>
      <c r="M68" s="846" t="s">
        <v>1405</v>
      </c>
    </row>
    <row r="69" spans="2:13" ht="31.5" x14ac:dyDescent="0.25">
      <c r="B69" s="713"/>
      <c r="C69" s="712"/>
      <c r="D69" s="709"/>
      <c r="E69" s="181" t="s">
        <v>410</v>
      </c>
      <c r="F69" s="342" t="s">
        <v>411</v>
      </c>
      <c r="G69" s="369" t="s">
        <v>814</v>
      </c>
      <c r="H69" s="358"/>
      <c r="I69" s="332">
        <v>4</v>
      </c>
      <c r="J69" s="332">
        <v>4</v>
      </c>
      <c r="K69" s="333">
        <f t="shared" ref="K69:K130" si="0">+J69/I69</f>
        <v>1</v>
      </c>
      <c r="L69" s="370" t="s">
        <v>1396</v>
      </c>
      <c r="M69" s="848"/>
    </row>
    <row r="70" spans="2:13" ht="47.25" x14ac:dyDescent="0.25">
      <c r="B70" s="713"/>
      <c r="C70" s="710" t="s">
        <v>311</v>
      </c>
      <c r="D70" s="708"/>
      <c r="E70" s="170" t="s">
        <v>312</v>
      </c>
      <c r="F70" s="342" t="s">
        <v>1892</v>
      </c>
      <c r="G70" s="357" t="s">
        <v>1402</v>
      </c>
      <c r="H70" s="358"/>
      <c r="I70" s="334">
        <v>0.8</v>
      </c>
      <c r="J70" s="335">
        <v>1</v>
      </c>
      <c r="K70" s="333">
        <f t="shared" si="0"/>
        <v>1.25</v>
      </c>
      <c r="L70" s="357" t="s">
        <v>422</v>
      </c>
      <c r="M70" s="848"/>
    </row>
    <row r="71" spans="2:13" ht="31.5" customHeight="1" x14ac:dyDescent="0.25">
      <c r="B71" s="713"/>
      <c r="C71" s="711"/>
      <c r="D71" s="713"/>
      <c r="E71" s="181" t="s">
        <v>420</v>
      </c>
      <c r="F71" s="342" t="s">
        <v>416</v>
      </c>
      <c r="G71" s="369" t="s">
        <v>445</v>
      </c>
      <c r="H71" s="360"/>
      <c r="I71" s="332">
        <v>96</v>
      </c>
      <c r="J71" s="332">
        <v>245</v>
      </c>
      <c r="K71" s="333">
        <f t="shared" si="0"/>
        <v>2.5520833333333335</v>
      </c>
      <c r="L71" s="357" t="s">
        <v>1403</v>
      </c>
      <c r="M71" s="848"/>
    </row>
    <row r="72" spans="2:13" ht="31.5" x14ac:dyDescent="0.25">
      <c r="B72" s="713"/>
      <c r="C72" s="710" t="s">
        <v>313</v>
      </c>
      <c r="D72" s="708"/>
      <c r="E72" s="170" t="s">
        <v>314</v>
      </c>
      <c r="F72" s="342" t="s">
        <v>507</v>
      </c>
      <c r="G72" s="357" t="s">
        <v>423</v>
      </c>
      <c r="H72" s="359"/>
      <c r="I72" s="334">
        <v>0.5</v>
      </c>
      <c r="J72" s="335">
        <v>0.9</v>
      </c>
      <c r="K72" s="333">
        <f t="shared" si="0"/>
        <v>1.8</v>
      </c>
      <c r="L72" s="357" t="s">
        <v>424</v>
      </c>
      <c r="M72" s="848"/>
    </row>
    <row r="73" spans="2:13" ht="47.25" x14ac:dyDescent="0.25">
      <c r="B73" s="713"/>
      <c r="C73" s="711"/>
      <c r="D73" s="713"/>
      <c r="E73" s="181" t="s">
        <v>446</v>
      </c>
      <c r="F73" s="342" t="s">
        <v>454</v>
      </c>
      <c r="G73" s="369" t="s">
        <v>450</v>
      </c>
      <c r="H73" s="359"/>
      <c r="I73" s="364">
        <f>80%</f>
        <v>0.8</v>
      </c>
      <c r="J73" s="335">
        <v>1</v>
      </c>
      <c r="K73" s="333">
        <f t="shared" si="0"/>
        <v>1.25</v>
      </c>
      <c r="L73" s="357" t="s">
        <v>1404</v>
      </c>
      <c r="M73" s="848"/>
    </row>
    <row r="74" spans="2:13" ht="63" x14ac:dyDescent="0.25">
      <c r="B74" s="713"/>
      <c r="C74" s="711"/>
      <c r="D74" s="713"/>
      <c r="E74" s="181" t="s">
        <v>447</v>
      </c>
      <c r="F74" s="342" t="s">
        <v>455</v>
      </c>
      <c r="G74" s="369" t="s">
        <v>451</v>
      </c>
      <c r="H74" s="359"/>
      <c r="I74" s="365">
        <v>1</v>
      </c>
      <c r="J74" s="365">
        <v>1</v>
      </c>
      <c r="K74" s="333">
        <f t="shared" si="0"/>
        <v>1</v>
      </c>
      <c r="L74" s="357" t="s">
        <v>1893</v>
      </c>
      <c r="M74" s="848"/>
    </row>
    <row r="75" spans="2:13" ht="63" x14ac:dyDescent="0.25">
      <c r="B75" s="713"/>
      <c r="C75" s="711"/>
      <c r="D75" s="713"/>
      <c r="E75" s="181" t="s">
        <v>448</v>
      </c>
      <c r="F75" s="342" t="s">
        <v>456</v>
      </c>
      <c r="G75" s="369" t="s">
        <v>452</v>
      </c>
      <c r="H75" s="359"/>
      <c r="I75" s="334">
        <v>0.5</v>
      </c>
      <c r="J75" s="335">
        <v>0.5</v>
      </c>
      <c r="K75" s="333">
        <f t="shared" si="0"/>
        <v>1</v>
      </c>
      <c r="L75" s="370" t="s">
        <v>1895</v>
      </c>
      <c r="M75" s="848"/>
    </row>
    <row r="76" spans="2:13" ht="31.5" x14ac:dyDescent="0.25">
      <c r="B76" s="713"/>
      <c r="C76" s="712"/>
      <c r="D76" s="709"/>
      <c r="E76" s="181" t="s">
        <v>449</v>
      </c>
      <c r="F76" s="342" t="s">
        <v>457</v>
      </c>
      <c r="G76" s="369" t="s">
        <v>453</v>
      </c>
      <c r="H76" s="359"/>
      <c r="I76" s="334">
        <v>0.44</v>
      </c>
      <c r="J76" s="335">
        <v>0.44</v>
      </c>
      <c r="K76" s="333">
        <f t="shared" si="0"/>
        <v>1</v>
      </c>
      <c r="L76" s="357" t="s">
        <v>1407</v>
      </c>
      <c r="M76" s="848"/>
    </row>
    <row r="77" spans="2:13" ht="75.75" customHeight="1" x14ac:dyDescent="0.25">
      <c r="B77" s="713"/>
      <c r="C77" s="710" t="s">
        <v>313</v>
      </c>
      <c r="D77" s="708"/>
      <c r="E77" s="170" t="s">
        <v>315</v>
      </c>
      <c r="F77" s="342" t="s">
        <v>508</v>
      </c>
      <c r="G77" s="357" t="s">
        <v>425</v>
      </c>
      <c r="H77" s="359"/>
      <c r="I77" s="331" t="s">
        <v>1406</v>
      </c>
      <c r="J77" s="331" t="s">
        <v>1408</v>
      </c>
      <c r="K77" s="333">
        <v>1</v>
      </c>
      <c r="L77" s="357" t="s">
        <v>426</v>
      </c>
      <c r="M77" s="848"/>
    </row>
    <row r="78" spans="2:13" ht="63" x14ac:dyDescent="0.25">
      <c r="B78" s="713"/>
      <c r="C78" s="711"/>
      <c r="D78" s="713"/>
      <c r="E78" s="181" t="s">
        <v>458</v>
      </c>
      <c r="F78" s="342" t="s">
        <v>463</v>
      </c>
      <c r="G78" s="369" t="s">
        <v>460</v>
      </c>
      <c r="H78" s="359"/>
      <c r="I78" s="365">
        <v>1</v>
      </c>
      <c r="J78" s="332">
        <v>1</v>
      </c>
      <c r="K78" s="333">
        <f t="shared" si="0"/>
        <v>1</v>
      </c>
      <c r="L78" s="357" t="s">
        <v>1241</v>
      </c>
      <c r="M78" s="848"/>
    </row>
    <row r="79" spans="2:13" ht="47.25" x14ac:dyDescent="0.25">
      <c r="B79" s="713"/>
      <c r="C79" s="711"/>
      <c r="D79" s="713"/>
      <c r="E79" s="181" t="s">
        <v>458</v>
      </c>
      <c r="F79" s="342" t="s">
        <v>464</v>
      </c>
      <c r="G79" s="369" t="s">
        <v>461</v>
      </c>
      <c r="H79" s="359"/>
      <c r="I79" s="365">
        <v>1</v>
      </c>
      <c r="J79" s="332">
        <v>3</v>
      </c>
      <c r="K79" s="333">
        <f t="shared" si="0"/>
        <v>3</v>
      </c>
      <c r="L79" s="357" t="s">
        <v>1409</v>
      </c>
      <c r="M79" s="848"/>
    </row>
    <row r="80" spans="2:13" ht="47.25" x14ac:dyDescent="0.25">
      <c r="B80" s="713"/>
      <c r="C80" s="712"/>
      <c r="D80" s="709"/>
      <c r="E80" s="181" t="s">
        <v>459</v>
      </c>
      <c r="F80" s="342" t="s">
        <v>465</v>
      </c>
      <c r="G80" s="369" t="s">
        <v>462</v>
      </c>
      <c r="H80" s="359"/>
      <c r="I80" s="364">
        <v>0.45</v>
      </c>
      <c r="J80" s="335">
        <v>1</v>
      </c>
      <c r="K80" s="333">
        <f t="shared" si="0"/>
        <v>2.2222222222222223</v>
      </c>
      <c r="L80" s="357" t="s">
        <v>1410</v>
      </c>
      <c r="M80" s="848"/>
    </row>
    <row r="81" spans="2:14" ht="63" x14ac:dyDescent="0.25">
      <c r="B81" s="713"/>
      <c r="C81" s="710" t="s">
        <v>1896</v>
      </c>
      <c r="D81" s="708"/>
      <c r="E81" s="170" t="s">
        <v>317</v>
      </c>
      <c r="F81" s="342" t="s">
        <v>509</v>
      </c>
      <c r="G81" s="357" t="s">
        <v>428</v>
      </c>
      <c r="H81" s="359"/>
      <c r="I81" s="334">
        <v>0.64000000000000012</v>
      </c>
      <c r="J81" s="335">
        <v>0.64</v>
      </c>
      <c r="K81" s="333">
        <f t="shared" si="0"/>
        <v>0.99999999999999978</v>
      </c>
      <c r="L81" s="357" t="s">
        <v>1411</v>
      </c>
      <c r="M81" s="848"/>
    </row>
    <row r="82" spans="2:14" ht="47.25" x14ac:dyDescent="0.25">
      <c r="B82" s="713"/>
      <c r="C82" s="711"/>
      <c r="D82" s="713"/>
      <c r="E82" s="181" t="s">
        <v>466</v>
      </c>
      <c r="F82" s="342" t="s">
        <v>468</v>
      </c>
      <c r="G82" s="369" t="s">
        <v>467</v>
      </c>
      <c r="H82" s="359"/>
      <c r="I82" s="392">
        <v>3168</v>
      </c>
      <c r="J82" s="355">
        <v>4071</v>
      </c>
      <c r="K82" s="333">
        <f t="shared" si="0"/>
        <v>1.2850378787878789</v>
      </c>
      <c r="L82" s="356" t="s">
        <v>1317</v>
      </c>
      <c r="M82" s="848"/>
      <c r="N82" s="185" t="s">
        <v>417</v>
      </c>
    </row>
    <row r="83" spans="2:14" ht="48.75" customHeight="1" x14ac:dyDescent="0.25">
      <c r="B83" s="713"/>
      <c r="C83" s="712"/>
      <c r="D83" s="709"/>
      <c r="E83" s="181" t="s">
        <v>466</v>
      </c>
      <c r="F83" s="342" t="s">
        <v>469</v>
      </c>
      <c r="G83" s="369" t="s">
        <v>467</v>
      </c>
      <c r="H83" s="359"/>
      <c r="I83" s="392">
        <v>3168</v>
      </c>
      <c r="J83" s="355">
        <v>11750</v>
      </c>
      <c r="K83" s="333">
        <f t="shared" si="0"/>
        <v>3.7089646464646466</v>
      </c>
      <c r="L83" s="356" t="s">
        <v>1317</v>
      </c>
      <c r="M83" s="848"/>
    </row>
    <row r="84" spans="2:14" ht="63" x14ac:dyDescent="0.25">
      <c r="B84" s="713"/>
      <c r="C84" s="710" t="s">
        <v>318</v>
      </c>
      <c r="D84" s="708"/>
      <c r="E84" s="170" t="s">
        <v>319</v>
      </c>
      <c r="F84" s="342" t="s">
        <v>510</v>
      </c>
      <c r="G84" s="357" t="s">
        <v>430</v>
      </c>
      <c r="H84" s="359"/>
      <c r="I84" s="334">
        <v>0.8</v>
      </c>
      <c r="J84" s="335">
        <v>1</v>
      </c>
      <c r="K84" s="333">
        <f t="shared" si="0"/>
        <v>1.25</v>
      </c>
      <c r="L84" s="357" t="s">
        <v>1412</v>
      </c>
      <c r="M84" s="848"/>
    </row>
    <row r="85" spans="2:14" ht="47.25" x14ac:dyDescent="0.25">
      <c r="B85" s="713"/>
      <c r="C85" s="712"/>
      <c r="D85" s="709"/>
      <c r="E85" s="181" t="s">
        <v>470</v>
      </c>
      <c r="F85" s="343" t="s">
        <v>476</v>
      </c>
      <c r="G85" s="369" t="s">
        <v>473</v>
      </c>
      <c r="H85" s="359"/>
      <c r="I85" s="336">
        <v>240</v>
      </c>
      <c r="J85" s="355">
        <v>219</v>
      </c>
      <c r="K85" s="333">
        <f t="shared" si="0"/>
        <v>0.91249999999999998</v>
      </c>
      <c r="L85" s="357" t="s">
        <v>1415</v>
      </c>
      <c r="M85" s="848"/>
      <c r="N85" s="185" t="s">
        <v>417</v>
      </c>
    </row>
    <row r="86" spans="2:14" ht="31.5" x14ac:dyDescent="0.25">
      <c r="B86" s="713"/>
      <c r="C86" s="710" t="s">
        <v>320</v>
      </c>
      <c r="D86" s="708"/>
      <c r="E86" s="170" t="s">
        <v>321</v>
      </c>
      <c r="F86" s="342" t="s">
        <v>504</v>
      </c>
      <c r="G86" s="357" t="s">
        <v>432</v>
      </c>
      <c r="H86" s="359"/>
      <c r="I86" s="338">
        <v>9</v>
      </c>
      <c r="J86" s="332">
        <v>9</v>
      </c>
      <c r="K86" s="333">
        <f t="shared" si="0"/>
        <v>1</v>
      </c>
      <c r="L86" s="357" t="s">
        <v>433</v>
      </c>
      <c r="M86" s="848"/>
    </row>
    <row r="87" spans="2:14" ht="31.5" x14ac:dyDescent="0.25">
      <c r="B87" s="713"/>
      <c r="C87" s="712"/>
      <c r="D87" s="709"/>
      <c r="E87" s="181" t="s">
        <v>471</v>
      </c>
      <c r="F87" s="342" t="s">
        <v>477</v>
      </c>
      <c r="G87" s="369" t="s">
        <v>474</v>
      </c>
      <c r="H87" s="359"/>
      <c r="I87" s="338">
        <v>30</v>
      </c>
      <c r="J87" s="332">
        <v>32</v>
      </c>
      <c r="K87" s="333">
        <f t="shared" si="0"/>
        <v>1.0666666666666667</v>
      </c>
      <c r="L87" s="357" t="s">
        <v>1416</v>
      </c>
      <c r="M87" s="848"/>
    </row>
    <row r="88" spans="2:14" ht="63" x14ac:dyDescent="0.25">
      <c r="B88" s="713"/>
      <c r="C88" s="710" t="s">
        <v>309</v>
      </c>
      <c r="D88" s="708"/>
      <c r="E88" s="170" t="s">
        <v>322</v>
      </c>
      <c r="F88" s="344" t="s">
        <v>323</v>
      </c>
      <c r="G88" s="357" t="s">
        <v>434</v>
      </c>
      <c r="H88" s="359"/>
      <c r="I88" s="336">
        <v>8</v>
      </c>
      <c r="J88" s="332">
        <v>11</v>
      </c>
      <c r="K88" s="333">
        <f t="shared" si="0"/>
        <v>1.375</v>
      </c>
      <c r="L88" s="357" t="s">
        <v>435</v>
      </c>
      <c r="M88" s="848"/>
    </row>
    <row r="89" spans="2:14" ht="47.25" x14ac:dyDescent="0.25">
      <c r="B89" s="713"/>
      <c r="C89" s="712"/>
      <c r="D89" s="709"/>
      <c r="E89" s="181" t="s">
        <v>472</v>
      </c>
      <c r="F89" s="342" t="s">
        <v>478</v>
      </c>
      <c r="G89" s="369" t="s">
        <v>475</v>
      </c>
      <c r="H89" s="359"/>
      <c r="I89" s="336">
        <v>2</v>
      </c>
      <c r="J89" s="332">
        <v>8</v>
      </c>
      <c r="K89" s="333">
        <f t="shared" si="0"/>
        <v>4</v>
      </c>
      <c r="L89" s="357" t="s">
        <v>1417</v>
      </c>
      <c r="M89" s="848"/>
    </row>
    <row r="90" spans="2:14" ht="45.75" customHeight="1" x14ac:dyDescent="0.25">
      <c r="B90" s="713"/>
      <c r="C90" s="708" t="s">
        <v>324</v>
      </c>
      <c r="D90" s="708"/>
      <c r="E90" s="170" t="s">
        <v>325</v>
      </c>
      <c r="F90" s="342" t="s">
        <v>503</v>
      </c>
      <c r="G90" s="357" t="s">
        <v>436</v>
      </c>
      <c r="H90" s="359"/>
      <c r="I90" s="336">
        <v>8</v>
      </c>
      <c r="J90" s="332">
        <v>8.1999999999999993</v>
      </c>
      <c r="K90" s="333">
        <f t="shared" si="0"/>
        <v>1.0249999999999999</v>
      </c>
      <c r="L90" s="357" t="s">
        <v>1418</v>
      </c>
      <c r="M90" s="848"/>
    </row>
    <row r="91" spans="2:14" ht="47.25" x14ac:dyDescent="0.25">
      <c r="B91" s="713"/>
      <c r="C91" s="713"/>
      <c r="D91" s="713"/>
      <c r="E91" s="181" t="s">
        <v>479</v>
      </c>
      <c r="F91" s="342" t="s">
        <v>481</v>
      </c>
      <c r="G91" s="369" t="s">
        <v>480</v>
      </c>
      <c r="H91" s="359"/>
      <c r="I91" s="392">
        <v>25000</v>
      </c>
      <c r="J91" s="355">
        <v>22345</v>
      </c>
      <c r="K91" s="333">
        <f t="shared" si="0"/>
        <v>0.89380000000000004</v>
      </c>
      <c r="L91" s="357" t="s">
        <v>1419</v>
      </c>
      <c r="M91" s="848"/>
    </row>
    <row r="92" spans="2:14" ht="48" customHeight="1" x14ac:dyDescent="0.25">
      <c r="B92" s="713"/>
      <c r="C92" s="709"/>
      <c r="D92" s="709"/>
      <c r="E92" s="181" t="s">
        <v>479</v>
      </c>
      <c r="F92" s="342" t="s">
        <v>481</v>
      </c>
      <c r="G92" s="369" t="s">
        <v>480</v>
      </c>
      <c r="H92" s="359"/>
      <c r="I92" s="392">
        <v>5000</v>
      </c>
      <c r="J92" s="355">
        <v>5460</v>
      </c>
      <c r="K92" s="333">
        <v>1</v>
      </c>
      <c r="L92" s="356" t="s">
        <v>1435</v>
      </c>
      <c r="M92" s="848"/>
    </row>
    <row r="93" spans="2:14" ht="62.25" customHeight="1" x14ac:dyDescent="0.25">
      <c r="B93" s="713"/>
      <c r="C93" s="710" t="s">
        <v>309</v>
      </c>
      <c r="D93" s="708"/>
      <c r="E93" s="170" t="s">
        <v>326</v>
      </c>
      <c r="F93" s="342" t="s">
        <v>501</v>
      </c>
      <c r="G93" s="371" t="s">
        <v>502</v>
      </c>
      <c r="H93" s="359"/>
      <c r="I93" s="336">
        <v>4</v>
      </c>
      <c r="J93" s="332">
        <v>5</v>
      </c>
      <c r="K93" s="333">
        <f t="shared" si="0"/>
        <v>1.25</v>
      </c>
      <c r="L93" s="357" t="s">
        <v>1420</v>
      </c>
      <c r="M93" s="848"/>
    </row>
    <row r="94" spans="2:14" ht="47.25" x14ac:dyDescent="0.25">
      <c r="B94" s="713"/>
      <c r="C94" s="712"/>
      <c r="D94" s="709"/>
      <c r="E94" s="181" t="s">
        <v>482</v>
      </c>
      <c r="F94" s="342" t="s">
        <v>483</v>
      </c>
      <c r="G94" s="369" t="s">
        <v>484</v>
      </c>
      <c r="H94" s="359"/>
      <c r="I94" s="392">
        <v>21000</v>
      </c>
      <c r="J94" s="355">
        <v>18642</v>
      </c>
      <c r="K94" s="333">
        <f t="shared" si="0"/>
        <v>0.88771428571428568</v>
      </c>
      <c r="L94" s="357" t="s">
        <v>1897</v>
      </c>
      <c r="M94" s="847"/>
    </row>
    <row r="95" spans="2:14" ht="50.25" customHeight="1" x14ac:dyDescent="0.25">
      <c r="B95" s="713"/>
      <c r="C95" s="710" t="s">
        <v>327</v>
      </c>
      <c r="D95" s="708"/>
      <c r="E95" s="170" t="s">
        <v>328</v>
      </c>
      <c r="F95" s="342" t="s">
        <v>499</v>
      </c>
      <c r="G95" s="369" t="s">
        <v>500</v>
      </c>
      <c r="H95" s="360"/>
      <c r="I95" s="364">
        <v>0.8</v>
      </c>
      <c r="J95" s="335">
        <v>0.8</v>
      </c>
      <c r="K95" s="333">
        <f>J95/I95</f>
        <v>1</v>
      </c>
      <c r="L95" s="356" t="s">
        <v>1898</v>
      </c>
      <c r="M95" s="842" t="s">
        <v>1899</v>
      </c>
    </row>
    <row r="96" spans="2:14" ht="78.75" x14ac:dyDescent="0.25">
      <c r="B96" s="713"/>
      <c r="C96" s="711"/>
      <c r="D96" s="713"/>
      <c r="E96" s="181" t="s">
        <v>485</v>
      </c>
      <c r="F96" s="342" t="s">
        <v>511</v>
      </c>
      <c r="G96" s="369" t="s">
        <v>492</v>
      </c>
      <c r="H96" s="360"/>
      <c r="I96" s="364">
        <v>0.8</v>
      </c>
      <c r="J96" s="335">
        <v>0.8</v>
      </c>
      <c r="K96" s="333">
        <f>J96/I96</f>
        <v>1</v>
      </c>
      <c r="L96" s="356" t="s">
        <v>1433</v>
      </c>
      <c r="M96" s="843"/>
    </row>
    <row r="97" spans="2:14" ht="78.75" x14ac:dyDescent="0.25">
      <c r="B97" s="713"/>
      <c r="C97" s="711"/>
      <c r="D97" s="713"/>
      <c r="E97" s="181" t="s">
        <v>486</v>
      </c>
      <c r="F97" s="342" t="s">
        <v>512</v>
      </c>
      <c r="G97" s="369" t="s">
        <v>493</v>
      </c>
      <c r="H97" s="360"/>
      <c r="I97" s="365">
        <v>1</v>
      </c>
      <c r="J97" s="332">
        <v>16</v>
      </c>
      <c r="K97" s="333">
        <v>16</v>
      </c>
      <c r="L97" s="356" t="s">
        <v>1436</v>
      </c>
      <c r="M97" s="843"/>
    </row>
    <row r="98" spans="2:14" ht="63" x14ac:dyDescent="0.25">
      <c r="B98" s="713"/>
      <c r="C98" s="711"/>
      <c r="D98" s="713"/>
      <c r="E98" s="181" t="s">
        <v>487</v>
      </c>
      <c r="F98" s="342" t="s">
        <v>513</v>
      </c>
      <c r="G98" s="369" t="s">
        <v>494</v>
      </c>
      <c r="H98" s="360"/>
      <c r="I98" s="364">
        <v>0.8</v>
      </c>
      <c r="J98" s="335">
        <v>0.8</v>
      </c>
      <c r="K98" s="333">
        <f>J98/I98</f>
        <v>1</v>
      </c>
      <c r="L98" s="356" t="s">
        <v>1432</v>
      </c>
      <c r="M98" s="843"/>
    </row>
    <row r="99" spans="2:14" ht="63" x14ac:dyDescent="0.25">
      <c r="B99" s="713"/>
      <c r="C99" s="711"/>
      <c r="D99" s="713"/>
      <c r="E99" s="181" t="s">
        <v>488</v>
      </c>
      <c r="F99" s="342" t="s">
        <v>514</v>
      </c>
      <c r="G99" s="369" t="s">
        <v>495</v>
      </c>
      <c r="H99" s="360"/>
      <c r="I99" s="365">
        <v>2</v>
      </c>
      <c r="J99" s="332">
        <v>2</v>
      </c>
      <c r="K99" s="333">
        <f>J99/I99</f>
        <v>1</v>
      </c>
      <c r="L99" s="356" t="s">
        <v>1434</v>
      </c>
      <c r="M99" s="843"/>
    </row>
    <row r="100" spans="2:14" ht="47.25" x14ac:dyDescent="0.25">
      <c r="B100" s="713"/>
      <c r="C100" s="711"/>
      <c r="D100" s="713"/>
      <c r="E100" s="181" t="s">
        <v>489</v>
      </c>
      <c r="F100" s="342" t="s">
        <v>515</v>
      </c>
      <c r="G100" s="369" t="s">
        <v>496</v>
      </c>
      <c r="H100" s="360"/>
      <c r="I100" s="365">
        <v>5</v>
      </c>
      <c r="J100" s="332">
        <v>8</v>
      </c>
      <c r="K100" s="333">
        <v>1</v>
      </c>
      <c r="L100" s="356" t="s">
        <v>1437</v>
      </c>
      <c r="M100" s="843"/>
    </row>
    <row r="101" spans="2:14" ht="63" x14ac:dyDescent="0.25">
      <c r="B101" s="713"/>
      <c r="C101" s="711"/>
      <c r="D101" s="713"/>
      <c r="E101" s="181" t="s">
        <v>490</v>
      </c>
      <c r="F101" s="342" t="s">
        <v>516</v>
      </c>
      <c r="G101" s="369" t="s">
        <v>497</v>
      </c>
      <c r="H101" s="360"/>
      <c r="I101" s="365" t="s">
        <v>1222</v>
      </c>
      <c r="J101" s="365" t="s">
        <v>1222</v>
      </c>
      <c r="K101" s="333">
        <v>1</v>
      </c>
      <c r="L101" s="356" t="s">
        <v>1427</v>
      </c>
      <c r="M101" s="843"/>
    </row>
    <row r="102" spans="2:14" ht="57" x14ac:dyDescent="0.25">
      <c r="B102" s="709"/>
      <c r="C102" s="712"/>
      <c r="D102" s="709"/>
      <c r="E102" s="181" t="s">
        <v>491</v>
      </c>
      <c r="F102" s="342" t="s">
        <v>517</v>
      </c>
      <c r="G102" s="369" t="s">
        <v>1421</v>
      </c>
      <c r="H102" s="360"/>
      <c r="I102" s="365" t="s">
        <v>1223</v>
      </c>
      <c r="J102" s="365" t="s">
        <v>1223</v>
      </c>
      <c r="K102" s="333">
        <v>1</v>
      </c>
      <c r="L102" s="356" t="s">
        <v>1422</v>
      </c>
      <c r="M102" s="844"/>
    </row>
    <row r="103" spans="2:14" ht="78.75" x14ac:dyDescent="0.25">
      <c r="B103" s="710" t="s">
        <v>329</v>
      </c>
      <c r="C103" s="710" t="s">
        <v>309</v>
      </c>
      <c r="D103" s="708"/>
      <c r="E103" s="170" t="s">
        <v>330</v>
      </c>
      <c r="F103" s="346" t="s">
        <v>521</v>
      </c>
      <c r="G103" s="369" t="s">
        <v>525</v>
      </c>
      <c r="H103" s="360"/>
      <c r="I103" s="355">
        <v>100000</v>
      </c>
      <c r="J103" s="355">
        <v>167185</v>
      </c>
      <c r="K103" s="333">
        <f t="shared" si="0"/>
        <v>1.6718500000000001</v>
      </c>
      <c r="L103" s="360" t="s">
        <v>1900</v>
      </c>
      <c r="M103" s="845" t="s">
        <v>1901</v>
      </c>
      <c r="N103" s="587"/>
    </row>
    <row r="104" spans="2:14" ht="47.25" x14ac:dyDescent="0.25">
      <c r="B104" s="711"/>
      <c r="C104" s="711"/>
      <c r="D104" s="713"/>
      <c r="E104" s="181" t="s">
        <v>605</v>
      </c>
      <c r="F104" s="342" t="s">
        <v>609</v>
      </c>
      <c r="G104" s="369" t="s">
        <v>613</v>
      </c>
      <c r="H104" s="360"/>
      <c r="I104" s="365">
        <v>300</v>
      </c>
      <c r="J104" s="332">
        <v>444</v>
      </c>
      <c r="K104" s="333">
        <f t="shared" si="0"/>
        <v>1.48</v>
      </c>
      <c r="L104" s="360" t="s">
        <v>1423</v>
      </c>
      <c r="M104" s="845"/>
    </row>
    <row r="105" spans="2:14" ht="63" x14ac:dyDescent="0.25">
      <c r="B105" s="711"/>
      <c r="C105" s="711"/>
      <c r="D105" s="713"/>
      <c r="E105" s="181" t="s">
        <v>606</v>
      </c>
      <c r="F105" s="342" t="s">
        <v>610</v>
      </c>
      <c r="G105" s="369" t="s">
        <v>614</v>
      </c>
      <c r="H105" s="360"/>
      <c r="I105" s="366">
        <v>7000</v>
      </c>
      <c r="J105" s="355">
        <v>12226</v>
      </c>
      <c r="K105" s="333">
        <f t="shared" si="0"/>
        <v>1.7465714285714287</v>
      </c>
      <c r="L105" s="360" t="s">
        <v>1902</v>
      </c>
      <c r="M105" s="845"/>
    </row>
    <row r="106" spans="2:14" ht="47.25" x14ac:dyDescent="0.25">
      <c r="B106" s="711"/>
      <c r="C106" s="711"/>
      <c r="D106" s="713"/>
      <c r="E106" s="181" t="s">
        <v>607</v>
      </c>
      <c r="F106" s="342" t="s">
        <v>611</v>
      </c>
      <c r="G106" s="369" t="s">
        <v>615</v>
      </c>
      <c r="H106" s="360"/>
      <c r="I106" s="366">
        <v>2000</v>
      </c>
      <c r="J106" s="655">
        <v>8193</v>
      </c>
      <c r="K106" s="333">
        <f t="shared" si="0"/>
        <v>4.0964999999999998</v>
      </c>
      <c r="L106" s="360" t="s">
        <v>1424</v>
      </c>
      <c r="M106" s="845"/>
    </row>
    <row r="107" spans="2:14" ht="94.5" x14ac:dyDescent="0.25">
      <c r="B107" s="711"/>
      <c r="C107" s="712"/>
      <c r="D107" s="709"/>
      <c r="E107" s="181" t="s">
        <v>608</v>
      </c>
      <c r="F107" s="342" t="s">
        <v>612</v>
      </c>
      <c r="G107" s="369" t="s">
        <v>616</v>
      </c>
      <c r="H107" s="360"/>
      <c r="I107" s="366">
        <v>10000</v>
      </c>
      <c r="J107" s="655">
        <v>17822</v>
      </c>
      <c r="K107" s="333">
        <f t="shared" si="0"/>
        <v>1.7822</v>
      </c>
      <c r="L107" s="386" t="s">
        <v>1729</v>
      </c>
      <c r="M107" s="845"/>
    </row>
    <row r="108" spans="2:14" ht="94.5" x14ac:dyDescent="0.25">
      <c r="B108" s="711"/>
      <c r="C108" s="710" t="s">
        <v>309</v>
      </c>
      <c r="D108" s="708"/>
      <c r="E108" s="170" t="s">
        <v>331</v>
      </c>
      <c r="F108" s="342" t="s">
        <v>518</v>
      </c>
      <c r="G108" s="369" t="s">
        <v>522</v>
      </c>
      <c r="H108" s="360"/>
      <c r="I108" s="332">
        <v>19</v>
      </c>
      <c r="J108" s="332">
        <v>158</v>
      </c>
      <c r="K108" s="333">
        <f t="shared" si="0"/>
        <v>8.3157894736842106</v>
      </c>
      <c r="L108" s="360" t="s">
        <v>1903</v>
      </c>
      <c r="M108" s="845"/>
    </row>
    <row r="109" spans="2:14" ht="78.75" x14ac:dyDescent="0.25">
      <c r="B109" s="711"/>
      <c r="C109" s="712"/>
      <c r="D109" s="709"/>
      <c r="E109" s="181" t="s">
        <v>617</v>
      </c>
      <c r="F109" s="342" t="s">
        <v>626</v>
      </c>
      <c r="G109" s="369" t="s">
        <v>627</v>
      </c>
      <c r="H109" s="360"/>
      <c r="I109" s="332">
        <v>30</v>
      </c>
      <c r="J109" s="332">
        <v>14</v>
      </c>
      <c r="K109" s="333">
        <f t="shared" si="0"/>
        <v>0.46666666666666667</v>
      </c>
      <c r="L109" s="360" t="s">
        <v>1730</v>
      </c>
      <c r="M109" s="845"/>
    </row>
    <row r="110" spans="2:14" ht="94.5" x14ac:dyDescent="0.25">
      <c r="B110" s="711"/>
      <c r="C110" s="710" t="s">
        <v>309</v>
      </c>
      <c r="D110" s="708"/>
      <c r="E110" s="170" t="s">
        <v>332</v>
      </c>
      <c r="F110" s="347" t="s">
        <v>519</v>
      </c>
      <c r="G110" s="369" t="s">
        <v>523</v>
      </c>
      <c r="H110" s="360"/>
      <c r="I110" s="332">
        <v>4</v>
      </c>
      <c r="J110" s="332">
        <v>1</v>
      </c>
      <c r="K110" s="333">
        <f t="shared" si="0"/>
        <v>0.25</v>
      </c>
      <c r="L110" s="360" t="s">
        <v>1426</v>
      </c>
      <c r="M110" s="845"/>
    </row>
    <row r="111" spans="2:14" ht="47.25" x14ac:dyDescent="0.25">
      <c r="B111" s="711"/>
      <c r="C111" s="711"/>
      <c r="D111" s="713"/>
      <c r="E111" s="181" t="s">
        <v>618</v>
      </c>
      <c r="F111" s="342" t="s">
        <v>622</v>
      </c>
      <c r="G111" s="369" t="s">
        <v>628</v>
      </c>
      <c r="H111" s="360"/>
      <c r="I111" s="365">
        <v>2</v>
      </c>
      <c r="J111" s="332">
        <v>10</v>
      </c>
      <c r="K111" s="333">
        <f t="shared" si="0"/>
        <v>5</v>
      </c>
      <c r="L111" s="360" t="s">
        <v>1904</v>
      </c>
      <c r="M111" s="845"/>
    </row>
    <row r="112" spans="2:14" ht="47.25" x14ac:dyDescent="0.25">
      <c r="B112" s="711"/>
      <c r="C112" s="711"/>
      <c r="D112" s="713"/>
      <c r="E112" s="181" t="s">
        <v>619</v>
      </c>
      <c r="F112" s="342" t="s">
        <v>623</v>
      </c>
      <c r="G112" s="369" t="s">
        <v>629</v>
      </c>
      <c r="H112" s="360"/>
      <c r="I112" s="365">
        <v>7</v>
      </c>
      <c r="J112" s="332">
        <v>10</v>
      </c>
      <c r="K112" s="333">
        <f t="shared" si="0"/>
        <v>1.4285714285714286</v>
      </c>
      <c r="L112" s="360" t="s">
        <v>1905</v>
      </c>
      <c r="M112" s="845"/>
    </row>
    <row r="113" spans="2:13" ht="47.25" x14ac:dyDescent="0.25">
      <c r="B113" s="711"/>
      <c r="C113" s="712"/>
      <c r="D113" s="709"/>
      <c r="E113" s="181" t="s">
        <v>620</v>
      </c>
      <c r="F113" s="342" t="s">
        <v>624</v>
      </c>
      <c r="G113" s="369" t="s">
        <v>630</v>
      </c>
      <c r="H113" s="360"/>
      <c r="I113" s="365">
        <v>1</v>
      </c>
      <c r="J113" s="332">
        <v>2</v>
      </c>
      <c r="K113" s="333">
        <f t="shared" si="0"/>
        <v>2</v>
      </c>
      <c r="L113" s="360" t="s">
        <v>1425</v>
      </c>
      <c r="M113" s="845"/>
    </row>
    <row r="114" spans="2:13" ht="94.5" x14ac:dyDescent="0.25">
      <c r="B114" s="711"/>
      <c r="C114" s="710" t="s">
        <v>309</v>
      </c>
      <c r="D114" s="708"/>
      <c r="E114" s="170" t="s">
        <v>604</v>
      </c>
      <c r="F114" s="347" t="s">
        <v>520</v>
      </c>
      <c r="G114" s="369" t="s">
        <v>524</v>
      </c>
      <c r="H114" s="360"/>
      <c r="I114" s="332">
        <v>1</v>
      </c>
      <c r="J114" s="332">
        <v>1</v>
      </c>
      <c r="K114" s="333">
        <f t="shared" si="0"/>
        <v>1</v>
      </c>
      <c r="L114" s="646" t="s">
        <v>1428</v>
      </c>
      <c r="M114" s="846" t="s">
        <v>1429</v>
      </c>
    </row>
    <row r="115" spans="2:13" ht="47.25" x14ac:dyDescent="0.25">
      <c r="B115" s="712"/>
      <c r="C115" s="712"/>
      <c r="D115" s="709"/>
      <c r="E115" s="181" t="s">
        <v>621</v>
      </c>
      <c r="F115" s="342" t="s">
        <v>625</v>
      </c>
      <c r="G115" s="369" t="s">
        <v>631</v>
      </c>
      <c r="H115" s="360"/>
      <c r="I115" s="355">
        <v>15000</v>
      </c>
      <c r="J115" s="355">
        <v>22824</v>
      </c>
      <c r="K115" s="333">
        <f t="shared" si="0"/>
        <v>1.5216000000000001</v>
      </c>
      <c r="L115" s="646" t="s">
        <v>1731</v>
      </c>
      <c r="M115" s="847"/>
    </row>
    <row r="116" spans="2:13" ht="47.25" x14ac:dyDescent="0.25">
      <c r="B116" s="708" t="s">
        <v>333</v>
      </c>
      <c r="C116" s="710" t="s">
        <v>334</v>
      </c>
      <c r="D116" s="708"/>
      <c r="E116" s="170" t="s">
        <v>335</v>
      </c>
      <c r="F116" s="342" t="s">
        <v>527</v>
      </c>
      <c r="G116" s="372" t="s">
        <v>534</v>
      </c>
      <c r="H116" s="360"/>
      <c r="I116" s="332">
        <v>230</v>
      </c>
      <c r="J116" s="332">
        <v>355</v>
      </c>
      <c r="K116" s="333">
        <f>+J116/I116</f>
        <v>1.5434782608695652</v>
      </c>
      <c r="L116" s="646" t="s">
        <v>1732</v>
      </c>
      <c r="M116" s="842" t="s">
        <v>1430</v>
      </c>
    </row>
    <row r="117" spans="2:13" ht="47.25" x14ac:dyDescent="0.25">
      <c r="B117" s="713"/>
      <c r="C117" s="712"/>
      <c r="D117" s="709"/>
      <c r="E117" s="181" t="s">
        <v>636</v>
      </c>
      <c r="F117" s="342" t="s">
        <v>632</v>
      </c>
      <c r="G117" s="369" t="s">
        <v>640</v>
      </c>
      <c r="H117" s="360"/>
      <c r="I117" s="332">
        <v>280</v>
      </c>
      <c r="J117" s="332">
        <v>600</v>
      </c>
      <c r="K117" s="333">
        <f>+J117/I117</f>
        <v>2.1428571428571428</v>
      </c>
      <c r="L117" s="646" t="s">
        <v>1733</v>
      </c>
      <c r="M117" s="843"/>
    </row>
    <row r="118" spans="2:13" ht="114.75" customHeight="1" x14ac:dyDescent="0.25">
      <c r="B118" s="713"/>
      <c r="C118" s="710" t="s">
        <v>334</v>
      </c>
      <c r="D118" s="708"/>
      <c r="E118" s="170" t="s">
        <v>336</v>
      </c>
      <c r="F118" s="342" t="s">
        <v>528</v>
      </c>
      <c r="G118" s="369" t="s">
        <v>539</v>
      </c>
      <c r="H118" s="360"/>
      <c r="I118" s="332">
        <v>3</v>
      </c>
      <c r="J118" s="332">
        <v>4</v>
      </c>
      <c r="K118" s="333">
        <f t="shared" si="0"/>
        <v>1.3333333333333333</v>
      </c>
      <c r="L118" s="360" t="s">
        <v>1906</v>
      </c>
      <c r="M118" s="843"/>
    </row>
    <row r="119" spans="2:13" ht="47.25" customHeight="1" x14ac:dyDescent="0.25">
      <c r="B119" s="713"/>
      <c r="C119" s="711"/>
      <c r="D119" s="713"/>
      <c r="E119" s="181" t="s">
        <v>637</v>
      </c>
      <c r="F119" s="342" t="s">
        <v>633</v>
      </c>
      <c r="G119" s="369" t="s">
        <v>641</v>
      </c>
      <c r="H119" s="360"/>
      <c r="I119" s="332">
        <v>2</v>
      </c>
      <c r="J119" s="332">
        <v>2</v>
      </c>
      <c r="K119" s="333">
        <f t="shared" si="0"/>
        <v>1</v>
      </c>
      <c r="L119" s="374" t="s">
        <v>1734</v>
      </c>
      <c r="M119" s="843"/>
    </row>
    <row r="120" spans="2:13" ht="107.25" customHeight="1" x14ac:dyDescent="0.25">
      <c r="B120" s="713"/>
      <c r="C120" s="712"/>
      <c r="D120" s="709"/>
      <c r="E120" s="181" t="s">
        <v>638</v>
      </c>
      <c r="F120" s="342" t="s">
        <v>634</v>
      </c>
      <c r="G120" s="369" t="s">
        <v>642</v>
      </c>
      <c r="H120" s="360"/>
      <c r="I120" s="332">
        <v>1</v>
      </c>
      <c r="J120" s="332">
        <v>1</v>
      </c>
      <c r="K120" s="333">
        <f t="shared" si="0"/>
        <v>1</v>
      </c>
      <c r="L120" s="374" t="s">
        <v>1735</v>
      </c>
      <c r="M120" s="844"/>
    </row>
    <row r="121" spans="2:13" ht="63" x14ac:dyDescent="0.25">
      <c r="B121" s="713"/>
      <c r="C121" s="710" t="s">
        <v>334</v>
      </c>
      <c r="D121" s="708"/>
      <c r="E121" s="170" t="s">
        <v>337</v>
      </c>
      <c r="F121" s="342" t="s">
        <v>529</v>
      </c>
      <c r="G121" s="369" t="s">
        <v>535</v>
      </c>
      <c r="H121" s="360"/>
      <c r="I121" s="355">
        <v>1500</v>
      </c>
      <c r="J121" s="355">
        <f>+J124+J130+J138+J140+40+200+60+80+40+67+16</f>
        <v>1512</v>
      </c>
      <c r="K121" s="333">
        <f t="shared" si="0"/>
        <v>1.008</v>
      </c>
      <c r="L121" s="374" t="s">
        <v>1782</v>
      </c>
      <c r="M121" s="842" t="s">
        <v>1783</v>
      </c>
    </row>
    <row r="122" spans="2:13" ht="102" customHeight="1" x14ac:dyDescent="0.25">
      <c r="B122" s="713"/>
      <c r="C122" s="712"/>
      <c r="D122" s="709"/>
      <c r="E122" s="181" t="s">
        <v>639</v>
      </c>
      <c r="F122" s="342" t="s">
        <v>635</v>
      </c>
      <c r="G122" s="369" t="s">
        <v>643</v>
      </c>
      <c r="H122" s="360"/>
      <c r="I122" s="332">
        <v>5</v>
      </c>
      <c r="J122" s="332">
        <v>7</v>
      </c>
      <c r="K122" s="333">
        <f t="shared" si="0"/>
        <v>1.4</v>
      </c>
      <c r="L122" s="374" t="s">
        <v>1557</v>
      </c>
      <c r="M122" s="843"/>
    </row>
    <row r="123" spans="2:13" ht="63" x14ac:dyDescent="0.25">
      <c r="B123" s="713"/>
      <c r="C123" s="710" t="s">
        <v>334</v>
      </c>
      <c r="D123" s="708"/>
      <c r="E123" s="170" t="s">
        <v>338</v>
      </c>
      <c r="F123" s="342" t="s">
        <v>530</v>
      </c>
      <c r="G123" s="372" t="s">
        <v>536</v>
      </c>
      <c r="H123" s="360"/>
      <c r="I123" s="355">
        <v>1860</v>
      </c>
      <c r="J123" s="355">
        <f>+J124+J125+J126+J127+J128+J130</f>
        <v>2813</v>
      </c>
      <c r="K123" s="333">
        <f t="shared" si="0"/>
        <v>1.5123655913978495</v>
      </c>
      <c r="L123" s="374" t="s">
        <v>1558</v>
      </c>
      <c r="M123" s="843"/>
    </row>
    <row r="124" spans="2:13" ht="110.25" x14ac:dyDescent="0.25">
      <c r="B124" s="713"/>
      <c r="C124" s="711"/>
      <c r="D124" s="713"/>
      <c r="E124" s="181" t="s">
        <v>660</v>
      </c>
      <c r="F124" s="342" t="s">
        <v>652</v>
      </c>
      <c r="G124" s="369" t="s">
        <v>644</v>
      </c>
      <c r="H124" s="360"/>
      <c r="I124" s="365">
        <v>300</v>
      </c>
      <c r="J124" s="332">
        <v>300</v>
      </c>
      <c r="K124" s="333">
        <f t="shared" si="0"/>
        <v>1</v>
      </c>
      <c r="L124" s="374" t="s">
        <v>1736</v>
      </c>
      <c r="M124" s="843"/>
    </row>
    <row r="125" spans="2:13" ht="117" customHeight="1" x14ac:dyDescent="0.25">
      <c r="B125" s="713"/>
      <c r="C125" s="711"/>
      <c r="D125" s="713"/>
      <c r="E125" s="181" t="s">
        <v>661</v>
      </c>
      <c r="F125" s="342" t="s">
        <v>653</v>
      </c>
      <c r="G125" s="369" t="s">
        <v>645</v>
      </c>
      <c r="H125" s="360"/>
      <c r="I125" s="365">
        <v>300</v>
      </c>
      <c r="J125" s="332">
        <f>270+140+170</f>
        <v>580</v>
      </c>
      <c r="K125" s="333">
        <f t="shared" si="0"/>
        <v>1.9333333333333333</v>
      </c>
      <c r="L125" s="374" t="s">
        <v>1737</v>
      </c>
      <c r="M125" s="843"/>
    </row>
    <row r="126" spans="2:13" ht="63" x14ac:dyDescent="0.25">
      <c r="B126" s="713"/>
      <c r="C126" s="711"/>
      <c r="D126" s="713"/>
      <c r="E126" s="181" t="s">
        <v>661</v>
      </c>
      <c r="F126" s="342" t="s">
        <v>654</v>
      </c>
      <c r="G126" s="369" t="s">
        <v>646</v>
      </c>
      <c r="H126" s="360"/>
      <c r="I126" s="365">
        <v>300</v>
      </c>
      <c r="J126" s="332">
        <f>270+140+170</f>
        <v>580</v>
      </c>
      <c r="K126" s="333">
        <f t="shared" si="0"/>
        <v>1.9333333333333333</v>
      </c>
      <c r="L126" s="374" t="s">
        <v>1907</v>
      </c>
      <c r="M126" s="843"/>
    </row>
    <row r="127" spans="2:13" ht="120.75" customHeight="1" x14ac:dyDescent="0.25">
      <c r="B127" s="713"/>
      <c r="C127" s="711"/>
      <c r="D127" s="713"/>
      <c r="E127" s="181" t="s">
        <v>662</v>
      </c>
      <c r="F127" s="342" t="s">
        <v>655</v>
      </c>
      <c r="G127" s="369" t="s">
        <v>647</v>
      </c>
      <c r="H127" s="360"/>
      <c r="I127" s="365">
        <v>550</v>
      </c>
      <c r="J127" s="332">
        <v>990</v>
      </c>
      <c r="K127" s="333">
        <f t="shared" si="0"/>
        <v>1.8</v>
      </c>
      <c r="L127" s="374" t="s">
        <v>1738</v>
      </c>
      <c r="M127" s="843"/>
    </row>
    <row r="128" spans="2:13" ht="63" x14ac:dyDescent="0.25">
      <c r="B128" s="713"/>
      <c r="C128" s="711"/>
      <c r="D128" s="713"/>
      <c r="E128" s="181" t="s">
        <v>663</v>
      </c>
      <c r="F128" s="342" t="s">
        <v>656</v>
      </c>
      <c r="G128" s="369" t="s">
        <v>648</v>
      </c>
      <c r="H128" s="360"/>
      <c r="I128" s="365">
        <v>30</v>
      </c>
      <c r="J128" s="332">
        <v>31</v>
      </c>
      <c r="K128" s="333">
        <f t="shared" si="0"/>
        <v>1.0333333333333334</v>
      </c>
      <c r="L128" s="374" t="s">
        <v>1560</v>
      </c>
      <c r="M128" s="843"/>
    </row>
    <row r="129" spans="2:13" ht="99.75" customHeight="1" x14ac:dyDescent="0.25">
      <c r="B129" s="713"/>
      <c r="C129" s="711"/>
      <c r="D129" s="713"/>
      <c r="E129" s="181" t="s">
        <v>664</v>
      </c>
      <c r="F129" s="342" t="s">
        <v>657</v>
      </c>
      <c r="G129" s="369" t="s">
        <v>649</v>
      </c>
      <c r="H129" s="360"/>
      <c r="I129" s="365">
        <v>2</v>
      </c>
      <c r="J129" s="332">
        <v>2</v>
      </c>
      <c r="K129" s="333">
        <f t="shared" si="0"/>
        <v>1</v>
      </c>
      <c r="L129" s="374" t="s">
        <v>1559</v>
      </c>
      <c r="M129" s="843"/>
    </row>
    <row r="130" spans="2:13" ht="83.25" customHeight="1" x14ac:dyDescent="0.25">
      <c r="B130" s="713"/>
      <c r="C130" s="711"/>
      <c r="D130" s="713"/>
      <c r="E130" s="181" t="s">
        <v>665</v>
      </c>
      <c r="F130" s="342" t="s">
        <v>658</v>
      </c>
      <c r="G130" s="369" t="s">
        <v>650</v>
      </c>
      <c r="H130" s="360"/>
      <c r="I130" s="365">
        <v>300</v>
      </c>
      <c r="J130" s="332">
        <v>332</v>
      </c>
      <c r="K130" s="333">
        <f t="shared" si="0"/>
        <v>1.1066666666666667</v>
      </c>
      <c r="L130" s="374" t="s">
        <v>1561</v>
      </c>
      <c r="M130" s="843"/>
    </row>
    <row r="131" spans="2:13" ht="31.5" customHeight="1" x14ac:dyDescent="0.25">
      <c r="B131" s="713"/>
      <c r="C131" s="712"/>
      <c r="D131" s="709"/>
      <c r="E131" s="181" t="s">
        <v>666</v>
      </c>
      <c r="F131" s="342" t="s">
        <v>659</v>
      </c>
      <c r="G131" s="369" t="s">
        <v>651</v>
      </c>
      <c r="H131" s="360"/>
      <c r="I131" s="366">
        <v>3500</v>
      </c>
      <c r="J131" s="355">
        <v>3843</v>
      </c>
      <c r="K131" s="333">
        <f t="shared" ref="K131:K142" si="1">+J131/I131</f>
        <v>1.0980000000000001</v>
      </c>
      <c r="L131" s="374" t="s">
        <v>1908</v>
      </c>
      <c r="M131" s="843"/>
    </row>
    <row r="132" spans="2:13" ht="409.5" x14ac:dyDescent="0.25">
      <c r="B132" s="713"/>
      <c r="C132" s="710" t="s">
        <v>334</v>
      </c>
      <c r="D132" s="708"/>
      <c r="E132" s="170" t="s">
        <v>339</v>
      </c>
      <c r="F132" s="342" t="s">
        <v>531</v>
      </c>
      <c r="G132" s="372" t="s">
        <v>537</v>
      </c>
      <c r="H132" s="360"/>
      <c r="I132" s="332">
        <v>800</v>
      </c>
      <c r="J132" s="332">
        <v>474</v>
      </c>
      <c r="K132" s="333">
        <f t="shared" si="1"/>
        <v>0.59250000000000003</v>
      </c>
      <c r="L132" s="356" t="s">
        <v>1739</v>
      </c>
      <c r="M132" s="843"/>
    </row>
    <row r="133" spans="2:13" ht="83.25" customHeight="1" x14ac:dyDescent="0.25">
      <c r="B133" s="713"/>
      <c r="C133" s="711"/>
      <c r="D133" s="713"/>
      <c r="E133" s="181" t="s">
        <v>668</v>
      </c>
      <c r="F133" s="342" t="s">
        <v>679</v>
      </c>
      <c r="G133" s="369" t="s">
        <v>675</v>
      </c>
      <c r="H133" s="360"/>
      <c r="I133" s="365">
        <v>20</v>
      </c>
      <c r="J133" s="332">
        <v>20</v>
      </c>
      <c r="K133" s="333">
        <f t="shared" si="1"/>
        <v>1</v>
      </c>
      <c r="L133" s="374" t="s">
        <v>1563</v>
      </c>
      <c r="M133" s="843"/>
    </row>
    <row r="134" spans="2:13" ht="47.25" x14ac:dyDescent="0.25">
      <c r="B134" s="713"/>
      <c r="C134" s="711"/>
      <c r="D134" s="713"/>
      <c r="E134" s="181" t="s">
        <v>669</v>
      </c>
      <c r="F134" s="342" t="s">
        <v>680</v>
      </c>
      <c r="G134" s="369" t="s">
        <v>676</v>
      </c>
      <c r="H134" s="360"/>
      <c r="I134" s="365">
        <v>15</v>
      </c>
      <c r="J134" s="332">
        <v>30</v>
      </c>
      <c r="K134" s="333">
        <f t="shared" si="1"/>
        <v>2</v>
      </c>
      <c r="L134" s="374" t="s">
        <v>1562</v>
      </c>
      <c r="M134" s="843"/>
    </row>
    <row r="135" spans="2:13" ht="72.75" customHeight="1" x14ac:dyDescent="0.25">
      <c r="B135" s="713"/>
      <c r="C135" s="711"/>
      <c r="D135" s="713"/>
      <c r="E135" s="181" t="s">
        <v>670</v>
      </c>
      <c r="F135" s="342" t="s">
        <v>681</v>
      </c>
      <c r="G135" s="369" t="s">
        <v>677</v>
      </c>
      <c r="H135" s="360"/>
      <c r="I135" s="365">
        <v>85</v>
      </c>
      <c r="J135" s="332">
        <v>52</v>
      </c>
      <c r="K135" s="333">
        <f t="shared" si="1"/>
        <v>0.61176470588235299</v>
      </c>
      <c r="L135" s="356" t="s">
        <v>1564</v>
      </c>
      <c r="M135" s="843"/>
    </row>
    <row r="136" spans="2:13" ht="171.75" customHeight="1" x14ac:dyDescent="0.25">
      <c r="B136" s="713"/>
      <c r="C136" s="712"/>
      <c r="D136" s="709"/>
      <c r="E136" s="181" t="s">
        <v>671</v>
      </c>
      <c r="F136" s="342" t="s">
        <v>682</v>
      </c>
      <c r="G136" s="369" t="s">
        <v>678</v>
      </c>
      <c r="H136" s="360"/>
      <c r="I136" s="365">
        <v>3</v>
      </c>
      <c r="J136" s="332">
        <v>4</v>
      </c>
      <c r="K136" s="333">
        <f t="shared" si="1"/>
        <v>1.3333333333333333</v>
      </c>
      <c r="L136" s="374" t="s">
        <v>1909</v>
      </c>
      <c r="M136" s="843"/>
    </row>
    <row r="137" spans="2:13" ht="63" customHeight="1" x14ac:dyDescent="0.25">
      <c r="B137" s="713"/>
      <c r="C137" s="710" t="s">
        <v>340</v>
      </c>
      <c r="D137" s="710"/>
      <c r="E137" s="675" t="s">
        <v>341</v>
      </c>
      <c r="F137" s="342" t="s">
        <v>532</v>
      </c>
      <c r="G137" s="369" t="s">
        <v>538</v>
      </c>
      <c r="H137" s="356"/>
      <c r="I137" s="355">
        <v>1540</v>
      </c>
      <c r="J137" s="355">
        <f>+J138+J139+J140+200+100</f>
        <v>1657</v>
      </c>
      <c r="K137" s="333">
        <f t="shared" si="1"/>
        <v>1.075974025974026</v>
      </c>
      <c r="L137" s="356" t="s">
        <v>1784</v>
      </c>
      <c r="M137" s="843"/>
    </row>
    <row r="138" spans="2:13" ht="47.25" x14ac:dyDescent="0.25">
      <c r="B138" s="713"/>
      <c r="C138" s="711"/>
      <c r="D138" s="711"/>
      <c r="E138" s="181" t="s">
        <v>672</v>
      </c>
      <c r="F138" s="342" t="s">
        <v>686</v>
      </c>
      <c r="G138" s="369" t="s">
        <v>683</v>
      </c>
      <c r="H138" s="360"/>
      <c r="I138" s="332">
        <v>250</v>
      </c>
      <c r="J138" s="332">
        <v>280</v>
      </c>
      <c r="K138" s="333">
        <f t="shared" si="1"/>
        <v>1.1200000000000001</v>
      </c>
      <c r="L138" s="374" t="s">
        <v>1566</v>
      </c>
      <c r="M138" s="843"/>
    </row>
    <row r="139" spans="2:13" ht="123.75" customHeight="1" x14ac:dyDescent="0.25">
      <c r="B139" s="713"/>
      <c r="C139" s="711"/>
      <c r="D139" s="711"/>
      <c r="E139" s="181" t="s">
        <v>673</v>
      </c>
      <c r="F139" s="342" t="s">
        <v>687</v>
      </c>
      <c r="G139" s="369" t="s">
        <v>684</v>
      </c>
      <c r="H139" s="360"/>
      <c r="I139" s="355">
        <v>1200</v>
      </c>
      <c r="J139" s="332">
        <v>980</v>
      </c>
      <c r="K139" s="333">
        <f t="shared" si="1"/>
        <v>0.81666666666666665</v>
      </c>
      <c r="L139" s="356" t="s">
        <v>1740</v>
      </c>
      <c r="M139" s="843"/>
    </row>
    <row r="140" spans="2:13" ht="47.25" x14ac:dyDescent="0.25">
      <c r="B140" s="713"/>
      <c r="C140" s="712"/>
      <c r="D140" s="712"/>
      <c r="E140" s="181" t="s">
        <v>674</v>
      </c>
      <c r="F140" s="342" t="s">
        <v>688</v>
      </c>
      <c r="G140" s="369" t="s">
        <v>685</v>
      </c>
      <c r="H140" s="360"/>
      <c r="I140" s="332">
        <v>75</v>
      </c>
      <c r="J140" s="332">
        <v>97</v>
      </c>
      <c r="K140" s="333">
        <f t="shared" si="1"/>
        <v>1.2933333333333332</v>
      </c>
      <c r="L140" s="374" t="s">
        <v>1565</v>
      </c>
      <c r="M140" s="844"/>
    </row>
    <row r="141" spans="2:13" ht="330.75" x14ac:dyDescent="0.25">
      <c r="B141" s="713"/>
      <c r="C141" s="710" t="s">
        <v>367</v>
      </c>
      <c r="D141" s="708"/>
      <c r="E141" s="675" t="s">
        <v>526</v>
      </c>
      <c r="F141" s="342" t="s">
        <v>533</v>
      </c>
      <c r="G141" s="369" t="s">
        <v>540</v>
      </c>
      <c r="H141" s="356"/>
      <c r="I141" s="332">
        <v>5</v>
      </c>
      <c r="J141" s="332">
        <v>43</v>
      </c>
      <c r="K141" s="333">
        <f t="shared" si="1"/>
        <v>8.6</v>
      </c>
      <c r="L141" s="356" t="s">
        <v>1741</v>
      </c>
      <c r="M141" s="842" t="s">
        <v>1910</v>
      </c>
    </row>
    <row r="142" spans="2:13" ht="252" x14ac:dyDescent="0.25">
      <c r="B142" s="713"/>
      <c r="C142" s="711"/>
      <c r="D142" s="713"/>
      <c r="E142" s="181" t="s">
        <v>689</v>
      </c>
      <c r="F142" s="342" t="s">
        <v>693</v>
      </c>
      <c r="G142" s="369" t="s">
        <v>691</v>
      </c>
      <c r="H142" s="360"/>
      <c r="I142" s="332">
        <v>15</v>
      </c>
      <c r="J142" s="332">
        <v>23</v>
      </c>
      <c r="K142" s="333">
        <f t="shared" si="1"/>
        <v>1.5333333333333334</v>
      </c>
      <c r="L142" s="360" t="s">
        <v>1742</v>
      </c>
      <c r="M142" s="844"/>
    </row>
    <row r="143" spans="2:13" ht="114" x14ac:dyDescent="0.25">
      <c r="B143" s="709"/>
      <c r="C143" s="712"/>
      <c r="D143" s="709"/>
      <c r="E143" s="181" t="s">
        <v>690</v>
      </c>
      <c r="F143" s="342" t="s">
        <v>1366</v>
      </c>
      <c r="G143" s="369" t="s">
        <v>1911</v>
      </c>
      <c r="H143" s="360"/>
      <c r="I143" s="332" t="s">
        <v>1224</v>
      </c>
      <c r="J143" s="332" t="s">
        <v>1431</v>
      </c>
      <c r="K143" s="333">
        <v>1</v>
      </c>
      <c r="L143" s="360" t="s">
        <v>1743</v>
      </c>
      <c r="M143" s="360" t="s">
        <v>1365</v>
      </c>
    </row>
    <row r="144" spans="2:13" ht="141.75" x14ac:dyDescent="0.25">
      <c r="B144" s="708" t="s">
        <v>342</v>
      </c>
      <c r="C144" s="710" t="s">
        <v>343</v>
      </c>
      <c r="D144" s="708"/>
      <c r="E144" s="170" t="s">
        <v>344</v>
      </c>
      <c r="F144" s="342" t="s">
        <v>541</v>
      </c>
      <c r="G144" s="369" t="s">
        <v>545</v>
      </c>
      <c r="H144" s="360"/>
      <c r="I144" s="332">
        <v>500</v>
      </c>
      <c r="J144" s="332">
        <v>549</v>
      </c>
      <c r="K144" s="333">
        <v>1</v>
      </c>
      <c r="L144" s="376" t="s">
        <v>1442</v>
      </c>
      <c r="M144" s="842" t="s">
        <v>1439</v>
      </c>
    </row>
    <row r="145" spans="2:13" ht="78.75" customHeight="1" x14ac:dyDescent="0.25">
      <c r="B145" s="713"/>
      <c r="C145" s="711"/>
      <c r="D145" s="713"/>
      <c r="E145" s="181" t="s">
        <v>695</v>
      </c>
      <c r="F145" s="342" t="s">
        <v>698</v>
      </c>
      <c r="G145" s="369" t="s">
        <v>702</v>
      </c>
      <c r="H145" s="360"/>
      <c r="I145" s="335">
        <v>1</v>
      </c>
      <c r="J145" s="335">
        <v>1</v>
      </c>
      <c r="K145" s="335">
        <v>1</v>
      </c>
      <c r="L145" s="360" t="s">
        <v>1744</v>
      </c>
      <c r="M145" s="843"/>
    </row>
    <row r="146" spans="2:13" ht="31.5" x14ac:dyDescent="0.25">
      <c r="B146" s="713"/>
      <c r="C146" s="711"/>
      <c r="D146" s="713"/>
      <c r="E146" s="249" t="s">
        <v>695</v>
      </c>
      <c r="F146" s="342" t="s">
        <v>698</v>
      </c>
      <c r="G146" s="369" t="s">
        <v>702</v>
      </c>
      <c r="H146" s="360"/>
      <c r="I146" s="335">
        <v>1</v>
      </c>
      <c r="J146" s="335">
        <v>1</v>
      </c>
      <c r="K146" s="333">
        <f>+J146/I146</f>
        <v>1</v>
      </c>
      <c r="L146" s="360" t="s">
        <v>1440</v>
      </c>
      <c r="M146" s="843"/>
    </row>
    <row r="147" spans="2:13" ht="31.5" x14ac:dyDescent="0.25">
      <c r="B147" s="713"/>
      <c r="C147" s="711"/>
      <c r="D147" s="713"/>
      <c r="E147" s="249" t="s">
        <v>696</v>
      </c>
      <c r="F147" s="342" t="s">
        <v>699</v>
      </c>
      <c r="G147" s="369" t="s">
        <v>703</v>
      </c>
      <c r="H147" s="360"/>
      <c r="I147" s="364">
        <v>1</v>
      </c>
      <c r="J147" s="335">
        <v>1</v>
      </c>
      <c r="K147" s="333">
        <f>+J147/I147</f>
        <v>1</v>
      </c>
      <c r="L147" s="374" t="s">
        <v>1745</v>
      </c>
      <c r="M147" s="843"/>
    </row>
    <row r="148" spans="2:13" ht="57" x14ac:dyDescent="0.25">
      <c r="B148" s="713"/>
      <c r="C148" s="711"/>
      <c r="D148" s="713"/>
      <c r="E148" s="181" t="s">
        <v>697</v>
      </c>
      <c r="F148" s="342" t="s">
        <v>701</v>
      </c>
      <c r="G148" s="369" t="s">
        <v>815</v>
      </c>
      <c r="H148" s="360"/>
      <c r="I148" s="332" t="s">
        <v>1234</v>
      </c>
      <c r="J148" s="332" t="s">
        <v>1330</v>
      </c>
      <c r="K148" s="333">
        <v>1</v>
      </c>
      <c r="L148" s="374" t="s">
        <v>1438</v>
      </c>
      <c r="M148" s="843"/>
    </row>
    <row r="149" spans="2:13" ht="110.25" customHeight="1" x14ac:dyDescent="0.25">
      <c r="B149" s="713"/>
      <c r="C149" s="712"/>
      <c r="D149" s="709"/>
      <c r="E149" s="249" t="s">
        <v>697</v>
      </c>
      <c r="F149" s="342" t="s">
        <v>701</v>
      </c>
      <c r="G149" s="369" t="s">
        <v>815</v>
      </c>
      <c r="H149" s="360"/>
      <c r="I149" s="365" t="s">
        <v>1225</v>
      </c>
      <c r="J149" s="365" t="s">
        <v>1225</v>
      </c>
      <c r="K149" s="335">
        <v>1</v>
      </c>
      <c r="L149" s="360" t="s">
        <v>1441</v>
      </c>
      <c r="M149" s="844"/>
    </row>
    <row r="150" spans="2:13" ht="47.25" x14ac:dyDescent="0.25">
      <c r="B150" s="713"/>
      <c r="C150" s="710" t="s">
        <v>343</v>
      </c>
      <c r="D150" s="708"/>
      <c r="E150" s="170" t="s">
        <v>345</v>
      </c>
      <c r="F150" s="342" t="s">
        <v>1912</v>
      </c>
      <c r="G150" s="369" t="s">
        <v>1913</v>
      </c>
      <c r="H150" s="360"/>
      <c r="I150" s="335">
        <v>0.8</v>
      </c>
      <c r="J150" s="335">
        <v>1</v>
      </c>
      <c r="K150" s="333">
        <f>+J150/I150</f>
        <v>1.25</v>
      </c>
      <c r="L150" s="360" t="s">
        <v>1914</v>
      </c>
      <c r="M150" s="851" t="s">
        <v>1915</v>
      </c>
    </row>
    <row r="151" spans="2:13" ht="61.5" customHeight="1" x14ac:dyDescent="0.25">
      <c r="B151" s="713"/>
      <c r="C151" s="712"/>
      <c r="D151" s="709"/>
      <c r="E151" s="181" t="s">
        <v>704</v>
      </c>
      <c r="F151" s="342" t="s">
        <v>712</v>
      </c>
      <c r="G151" s="369" t="s">
        <v>708</v>
      </c>
      <c r="H151" s="360"/>
      <c r="I151" s="355">
        <v>7500</v>
      </c>
      <c r="J151" s="656">
        <v>8585</v>
      </c>
      <c r="K151" s="390">
        <f>+J151/I151</f>
        <v>1.1446666666666667</v>
      </c>
      <c r="L151" s="391" t="s">
        <v>1916</v>
      </c>
      <c r="M151" s="852"/>
    </row>
    <row r="152" spans="2:13" ht="94.5" x14ac:dyDescent="0.25">
      <c r="B152" s="713"/>
      <c r="C152" s="710" t="s">
        <v>346</v>
      </c>
      <c r="D152" s="708"/>
      <c r="E152" s="170" t="s">
        <v>347</v>
      </c>
      <c r="F152" s="342" t="s">
        <v>543</v>
      </c>
      <c r="G152" s="369" t="s">
        <v>546</v>
      </c>
      <c r="H152" s="360"/>
      <c r="I152" s="387">
        <v>250</v>
      </c>
      <c r="J152" s="332">
        <v>443</v>
      </c>
      <c r="K152" s="333">
        <f>+J152/I152</f>
        <v>1.772</v>
      </c>
      <c r="L152" s="359" t="s">
        <v>1443</v>
      </c>
      <c r="M152" s="853" t="s">
        <v>1917</v>
      </c>
    </row>
    <row r="153" spans="2:13" ht="409.5" customHeight="1" x14ac:dyDescent="0.25">
      <c r="B153" s="713"/>
      <c r="C153" s="711"/>
      <c r="D153" s="713"/>
      <c r="E153" s="181" t="s">
        <v>705</v>
      </c>
      <c r="F153" s="342" t="s">
        <v>713</v>
      </c>
      <c r="G153" s="369" t="s">
        <v>709</v>
      </c>
      <c r="H153" s="360"/>
      <c r="I153" s="387">
        <v>2</v>
      </c>
      <c r="J153" s="332">
        <v>24</v>
      </c>
      <c r="K153" s="333">
        <f>+J153/I153</f>
        <v>12</v>
      </c>
      <c r="L153" s="368" t="s">
        <v>1397</v>
      </c>
      <c r="M153" s="854"/>
    </row>
    <row r="154" spans="2:13" ht="131.25" customHeight="1" x14ac:dyDescent="0.25">
      <c r="B154" s="713"/>
      <c r="C154" s="712"/>
      <c r="D154" s="709"/>
      <c r="E154" s="181" t="s">
        <v>706</v>
      </c>
      <c r="F154" s="342" t="s">
        <v>714</v>
      </c>
      <c r="G154" s="369" t="s">
        <v>710</v>
      </c>
      <c r="H154" s="360"/>
      <c r="I154" s="387">
        <v>1</v>
      </c>
      <c r="J154" s="336">
        <v>4</v>
      </c>
      <c r="K154" s="334">
        <v>4</v>
      </c>
      <c r="L154" s="368" t="s">
        <v>1918</v>
      </c>
      <c r="M154" s="368" t="s">
        <v>1444</v>
      </c>
    </row>
    <row r="155" spans="2:13" ht="195.75" customHeight="1" x14ac:dyDescent="0.25">
      <c r="B155" s="713"/>
      <c r="C155" s="710" t="s">
        <v>348</v>
      </c>
      <c r="D155" s="708"/>
      <c r="E155" s="170" t="s">
        <v>349</v>
      </c>
      <c r="F155" s="342" t="s">
        <v>544</v>
      </c>
      <c r="G155" s="369" t="s">
        <v>548</v>
      </c>
      <c r="H155" s="360"/>
      <c r="I155" s="387">
        <v>1</v>
      </c>
      <c r="J155" s="332">
        <v>3</v>
      </c>
      <c r="K155" s="333">
        <f t="shared" ref="K155:K167" si="2">+J155/I155</f>
        <v>3</v>
      </c>
      <c r="L155" s="359" t="s">
        <v>1746</v>
      </c>
      <c r="M155" s="846" t="s">
        <v>1445</v>
      </c>
    </row>
    <row r="156" spans="2:13" ht="113.25" customHeight="1" x14ac:dyDescent="0.25">
      <c r="B156" s="709"/>
      <c r="C156" s="712"/>
      <c r="D156" s="709"/>
      <c r="E156" s="181" t="s">
        <v>707</v>
      </c>
      <c r="F156" s="342" t="s">
        <v>715</v>
      </c>
      <c r="G156" s="369" t="s">
        <v>711</v>
      </c>
      <c r="H156" s="360"/>
      <c r="I156" s="387">
        <v>1</v>
      </c>
      <c r="J156" s="337">
        <v>2</v>
      </c>
      <c r="K156" s="333">
        <f t="shared" si="2"/>
        <v>2</v>
      </c>
      <c r="L156" s="359" t="s">
        <v>1398</v>
      </c>
      <c r="M156" s="847"/>
    </row>
    <row r="157" spans="2:13" ht="75" customHeight="1" x14ac:dyDescent="0.25">
      <c r="B157" s="708" t="s">
        <v>350</v>
      </c>
      <c r="C157" s="710" t="s">
        <v>351</v>
      </c>
      <c r="D157" s="708"/>
      <c r="E157" s="675" t="s">
        <v>352</v>
      </c>
      <c r="F157" s="342" t="s">
        <v>549</v>
      </c>
      <c r="G157" s="369" t="s">
        <v>551</v>
      </c>
      <c r="H157" s="356"/>
      <c r="I157" s="393">
        <v>15000</v>
      </c>
      <c r="J157" s="355">
        <v>53103</v>
      </c>
      <c r="K157" s="333">
        <f t="shared" si="2"/>
        <v>3.5402</v>
      </c>
      <c r="L157" s="359" t="s">
        <v>1919</v>
      </c>
      <c r="M157" s="853" t="s">
        <v>1446</v>
      </c>
    </row>
    <row r="158" spans="2:13" ht="66.75" customHeight="1" x14ac:dyDescent="0.25">
      <c r="B158" s="713"/>
      <c r="C158" s="711"/>
      <c r="D158" s="713"/>
      <c r="E158" s="181" t="s">
        <v>716</v>
      </c>
      <c r="F158" s="342" t="s">
        <v>723</v>
      </c>
      <c r="G158" s="369" t="s">
        <v>735</v>
      </c>
      <c r="H158" s="360"/>
      <c r="I158" s="388">
        <v>1</v>
      </c>
      <c r="J158" s="336">
        <v>1</v>
      </c>
      <c r="K158" s="333">
        <f t="shared" si="2"/>
        <v>1</v>
      </c>
      <c r="L158" s="368" t="s">
        <v>1389</v>
      </c>
      <c r="M158" s="855"/>
    </row>
    <row r="159" spans="2:13" ht="57" x14ac:dyDescent="0.25">
      <c r="B159" s="713"/>
      <c r="C159" s="711"/>
      <c r="D159" s="713"/>
      <c r="E159" s="181" t="s">
        <v>717</v>
      </c>
      <c r="F159" s="342" t="s">
        <v>724</v>
      </c>
      <c r="G159" s="369" t="s">
        <v>736</v>
      </c>
      <c r="H159" s="360"/>
      <c r="I159" s="388" t="s">
        <v>1226</v>
      </c>
      <c r="J159" s="365" t="s">
        <v>1226</v>
      </c>
      <c r="K159" s="333">
        <v>1</v>
      </c>
      <c r="L159" s="359" t="s">
        <v>1390</v>
      </c>
      <c r="M159" s="855"/>
    </row>
    <row r="160" spans="2:13" ht="31.5" x14ac:dyDescent="0.25">
      <c r="B160" s="713"/>
      <c r="C160" s="711"/>
      <c r="D160" s="713"/>
      <c r="E160" s="181" t="s">
        <v>717</v>
      </c>
      <c r="F160" s="342" t="s">
        <v>725</v>
      </c>
      <c r="G160" s="369" t="s">
        <v>1920</v>
      </c>
      <c r="H160" s="360"/>
      <c r="I160" s="388" t="s">
        <v>1227</v>
      </c>
      <c r="J160" s="365" t="s">
        <v>1227</v>
      </c>
      <c r="K160" s="333">
        <v>1</v>
      </c>
      <c r="L160" s="359" t="s">
        <v>1391</v>
      </c>
      <c r="M160" s="855"/>
    </row>
    <row r="161" spans="2:13" ht="189" customHeight="1" x14ac:dyDescent="0.25">
      <c r="B161" s="713"/>
      <c r="C161" s="711"/>
      <c r="D161" s="713"/>
      <c r="E161" s="181" t="s">
        <v>718</v>
      </c>
      <c r="F161" s="342" t="s">
        <v>726</v>
      </c>
      <c r="G161" s="369" t="s">
        <v>738</v>
      </c>
      <c r="H161" s="360"/>
      <c r="I161" s="388">
        <v>5</v>
      </c>
      <c r="J161" s="332">
        <v>41</v>
      </c>
      <c r="K161" s="333">
        <f t="shared" si="2"/>
        <v>8.1999999999999993</v>
      </c>
      <c r="L161" s="359" t="s">
        <v>1921</v>
      </c>
      <c r="M161" s="855"/>
    </row>
    <row r="162" spans="2:13" ht="85.5" x14ac:dyDescent="0.25">
      <c r="B162" s="713"/>
      <c r="C162" s="711"/>
      <c r="D162" s="713"/>
      <c r="E162" s="181" t="s">
        <v>718</v>
      </c>
      <c r="F162" s="342" t="s">
        <v>727</v>
      </c>
      <c r="G162" s="369" t="s">
        <v>739</v>
      </c>
      <c r="H162" s="360"/>
      <c r="I162" s="388" t="s">
        <v>1228</v>
      </c>
      <c r="J162" s="365" t="s">
        <v>1228</v>
      </c>
      <c r="K162" s="333">
        <v>1</v>
      </c>
      <c r="L162" s="359" t="s">
        <v>1447</v>
      </c>
      <c r="M162" s="855"/>
    </row>
    <row r="163" spans="2:13" ht="126" customHeight="1" x14ac:dyDescent="0.25">
      <c r="B163" s="713"/>
      <c r="C163" s="711"/>
      <c r="D163" s="713"/>
      <c r="E163" s="181" t="s">
        <v>718</v>
      </c>
      <c r="F163" s="342" t="s">
        <v>728</v>
      </c>
      <c r="G163" s="369" t="s">
        <v>740</v>
      </c>
      <c r="H163" s="360"/>
      <c r="I163" s="388">
        <v>1</v>
      </c>
      <c r="J163" s="332">
        <v>6</v>
      </c>
      <c r="K163" s="333">
        <f t="shared" si="2"/>
        <v>6</v>
      </c>
      <c r="L163" s="359" t="s">
        <v>1922</v>
      </c>
      <c r="M163" s="855"/>
    </row>
    <row r="164" spans="2:13" ht="78.75" x14ac:dyDescent="0.25">
      <c r="B164" s="713"/>
      <c r="C164" s="711"/>
      <c r="D164" s="713"/>
      <c r="E164" s="181" t="s">
        <v>719</v>
      </c>
      <c r="F164" s="342" t="s">
        <v>729</v>
      </c>
      <c r="G164" s="369" t="s">
        <v>741</v>
      </c>
      <c r="H164" s="360"/>
      <c r="I164" s="388">
        <v>28</v>
      </c>
      <c r="J164" s="332">
        <v>11</v>
      </c>
      <c r="K164" s="333">
        <f t="shared" si="2"/>
        <v>0.39285714285714285</v>
      </c>
      <c r="L164" s="359" t="s">
        <v>1923</v>
      </c>
      <c r="M164" s="855"/>
    </row>
    <row r="165" spans="2:13" ht="57" x14ac:dyDescent="0.25">
      <c r="B165" s="713"/>
      <c r="C165" s="711"/>
      <c r="D165" s="713"/>
      <c r="E165" s="181" t="s">
        <v>719</v>
      </c>
      <c r="F165" s="342" t="s">
        <v>1924</v>
      </c>
      <c r="G165" s="369" t="s">
        <v>742</v>
      </c>
      <c r="H165" s="360"/>
      <c r="I165" s="388" t="s">
        <v>1229</v>
      </c>
      <c r="J165" s="365" t="s">
        <v>1229</v>
      </c>
      <c r="K165" s="333">
        <v>1</v>
      </c>
      <c r="L165" s="359" t="s">
        <v>1392</v>
      </c>
      <c r="M165" s="855"/>
    </row>
    <row r="166" spans="2:13" ht="47.25" customHeight="1" x14ac:dyDescent="0.25">
      <c r="B166" s="713"/>
      <c r="C166" s="711"/>
      <c r="D166" s="713"/>
      <c r="E166" s="181" t="s">
        <v>720</v>
      </c>
      <c r="F166" s="342" t="s">
        <v>731</v>
      </c>
      <c r="G166" s="369" t="s">
        <v>743</v>
      </c>
      <c r="H166" s="360"/>
      <c r="I166" s="388">
        <v>2</v>
      </c>
      <c r="J166" s="332">
        <v>7</v>
      </c>
      <c r="K166" s="333">
        <f t="shared" si="2"/>
        <v>3.5</v>
      </c>
      <c r="L166" s="368" t="s">
        <v>1393</v>
      </c>
      <c r="M166" s="855"/>
    </row>
    <row r="167" spans="2:13" ht="78.75" x14ac:dyDescent="0.25">
      <c r="B167" s="713"/>
      <c r="C167" s="711"/>
      <c r="D167" s="713"/>
      <c r="E167" s="181" t="s">
        <v>720</v>
      </c>
      <c r="F167" s="342" t="s">
        <v>732</v>
      </c>
      <c r="G167" s="369" t="s">
        <v>744</v>
      </c>
      <c r="H167" s="360"/>
      <c r="I167" s="388">
        <v>3</v>
      </c>
      <c r="J167" s="332">
        <v>4</v>
      </c>
      <c r="K167" s="333">
        <f t="shared" si="2"/>
        <v>1.3333333333333333</v>
      </c>
      <c r="L167" s="359" t="s">
        <v>1394</v>
      </c>
      <c r="M167" s="855"/>
    </row>
    <row r="168" spans="2:13" ht="63" customHeight="1" x14ac:dyDescent="0.25">
      <c r="B168" s="713"/>
      <c r="C168" s="711"/>
      <c r="D168" s="713"/>
      <c r="E168" s="181" t="s">
        <v>721</v>
      </c>
      <c r="F168" s="342" t="s">
        <v>733</v>
      </c>
      <c r="G168" s="369" t="s">
        <v>745</v>
      </c>
      <c r="H168" s="360"/>
      <c r="I168" s="387">
        <v>20</v>
      </c>
      <c r="J168" s="336">
        <v>30</v>
      </c>
      <c r="K168" s="334">
        <v>1.25</v>
      </c>
      <c r="L168" s="368" t="s">
        <v>1395</v>
      </c>
      <c r="M168" s="855"/>
    </row>
    <row r="169" spans="2:13" ht="63" x14ac:dyDescent="0.25">
      <c r="B169" s="713"/>
      <c r="C169" s="712"/>
      <c r="D169" s="709"/>
      <c r="E169" s="181" t="s">
        <v>722</v>
      </c>
      <c r="F169" s="342" t="s">
        <v>734</v>
      </c>
      <c r="G169" s="369" t="s">
        <v>746</v>
      </c>
      <c r="H169" s="360"/>
      <c r="I169" s="389">
        <v>0.72</v>
      </c>
      <c r="J169" s="334">
        <v>1</v>
      </c>
      <c r="K169" s="334">
        <v>1.25</v>
      </c>
      <c r="L169" s="368" t="s">
        <v>1925</v>
      </c>
      <c r="M169" s="854"/>
    </row>
    <row r="170" spans="2:13" ht="63" x14ac:dyDescent="0.25">
      <c r="B170" s="713"/>
      <c r="C170" s="710" t="s">
        <v>309</v>
      </c>
      <c r="D170" s="708"/>
      <c r="E170" s="170" t="s">
        <v>353</v>
      </c>
      <c r="F170" s="342" t="s">
        <v>550</v>
      </c>
      <c r="G170" s="371" t="s">
        <v>552</v>
      </c>
      <c r="H170" s="360"/>
      <c r="I170" s="393">
        <v>195000</v>
      </c>
      <c r="J170" s="655">
        <v>173858</v>
      </c>
      <c r="K170" s="333">
        <f>+J170/I170</f>
        <v>0.89157948717948721</v>
      </c>
      <c r="L170" s="360" t="s">
        <v>1747</v>
      </c>
      <c r="M170" s="842" t="s">
        <v>1448</v>
      </c>
    </row>
    <row r="171" spans="2:13" ht="63" x14ac:dyDescent="0.25">
      <c r="B171" s="713"/>
      <c r="C171" s="711"/>
      <c r="D171" s="713"/>
      <c r="E171" s="181" t="s">
        <v>747</v>
      </c>
      <c r="F171" s="342" t="s">
        <v>748</v>
      </c>
      <c r="G171" s="369" t="s">
        <v>750</v>
      </c>
      <c r="H171" s="360"/>
      <c r="I171" s="332">
        <v>5</v>
      </c>
      <c r="J171" s="332">
        <v>5</v>
      </c>
      <c r="K171" s="333">
        <f>+J171/I171</f>
        <v>1</v>
      </c>
      <c r="L171" s="356" t="s">
        <v>1449</v>
      </c>
      <c r="M171" s="843"/>
    </row>
    <row r="172" spans="2:13" ht="63" x14ac:dyDescent="0.25">
      <c r="B172" s="709"/>
      <c r="C172" s="712"/>
      <c r="D172" s="709"/>
      <c r="E172" s="181" t="s">
        <v>747</v>
      </c>
      <c r="F172" s="342" t="s">
        <v>1926</v>
      </c>
      <c r="G172" s="369" t="s">
        <v>1927</v>
      </c>
      <c r="H172" s="360"/>
      <c r="I172" s="332" t="s">
        <v>1230</v>
      </c>
      <c r="J172" s="332" t="s">
        <v>1230</v>
      </c>
      <c r="K172" s="333">
        <v>1</v>
      </c>
      <c r="L172" s="360" t="s">
        <v>1928</v>
      </c>
      <c r="M172" s="844"/>
    </row>
    <row r="173" spans="2:13" ht="63" x14ac:dyDescent="0.25">
      <c r="B173" s="708" t="s">
        <v>354</v>
      </c>
      <c r="C173" s="710" t="s">
        <v>355</v>
      </c>
      <c r="D173" s="708"/>
      <c r="E173" s="170" t="s">
        <v>356</v>
      </c>
      <c r="F173" s="346" t="s">
        <v>553</v>
      </c>
      <c r="G173" s="371" t="s">
        <v>569</v>
      </c>
      <c r="H173" s="360"/>
      <c r="I173" s="334">
        <v>0.7</v>
      </c>
      <c r="J173" s="334">
        <v>1</v>
      </c>
      <c r="K173" s="333">
        <f>+J173/I173</f>
        <v>1.4285714285714286</v>
      </c>
      <c r="L173" s="356" t="s">
        <v>1748</v>
      </c>
      <c r="M173" s="842" t="s">
        <v>1450</v>
      </c>
    </row>
    <row r="174" spans="2:13" ht="47.25" x14ac:dyDescent="0.25">
      <c r="B174" s="713"/>
      <c r="C174" s="711"/>
      <c r="D174" s="713"/>
      <c r="E174" s="181" t="s">
        <v>751</v>
      </c>
      <c r="F174" s="342" t="s">
        <v>764</v>
      </c>
      <c r="G174" s="369" t="s">
        <v>757</v>
      </c>
      <c r="H174" s="360"/>
      <c r="I174" s="334">
        <v>1</v>
      </c>
      <c r="J174" s="334">
        <v>1</v>
      </c>
      <c r="K174" s="333">
        <f>+J174/I174</f>
        <v>1</v>
      </c>
      <c r="L174" s="360" t="s">
        <v>1929</v>
      </c>
      <c r="M174" s="843"/>
    </row>
    <row r="175" spans="2:13" ht="31.5" x14ac:dyDescent="0.25">
      <c r="B175" s="713"/>
      <c r="C175" s="711"/>
      <c r="D175" s="713"/>
      <c r="E175" s="181" t="s">
        <v>752</v>
      </c>
      <c r="F175" s="342" t="s">
        <v>765</v>
      </c>
      <c r="G175" s="369" t="s">
        <v>758</v>
      </c>
      <c r="H175" s="360"/>
      <c r="I175" s="364">
        <v>1</v>
      </c>
      <c r="J175" s="364">
        <v>1</v>
      </c>
      <c r="K175" s="333">
        <f>+J175/I175</f>
        <v>1</v>
      </c>
      <c r="L175" s="360" t="s">
        <v>1749</v>
      </c>
      <c r="M175" s="843"/>
    </row>
    <row r="176" spans="2:13" ht="57" x14ac:dyDescent="0.25">
      <c r="B176" s="713"/>
      <c r="C176" s="711"/>
      <c r="D176" s="713"/>
      <c r="E176" s="181" t="s">
        <v>753</v>
      </c>
      <c r="F176" s="342" t="s">
        <v>766</v>
      </c>
      <c r="G176" s="369" t="s">
        <v>759</v>
      </c>
      <c r="H176" s="360"/>
      <c r="I176" s="365" t="s">
        <v>1231</v>
      </c>
      <c r="J176" s="365" t="s">
        <v>1331</v>
      </c>
      <c r="K176" s="333">
        <v>1</v>
      </c>
      <c r="L176" s="845" t="s">
        <v>1332</v>
      </c>
      <c r="M176" s="843"/>
    </row>
    <row r="177" spans="2:14" ht="57" x14ac:dyDescent="0.25">
      <c r="B177" s="713"/>
      <c r="C177" s="712"/>
      <c r="D177" s="709"/>
      <c r="E177" s="181" t="s">
        <v>753</v>
      </c>
      <c r="F177" s="342" t="s">
        <v>767</v>
      </c>
      <c r="G177" s="369" t="s">
        <v>760</v>
      </c>
      <c r="H177" s="360"/>
      <c r="I177" s="365" t="s">
        <v>1232</v>
      </c>
      <c r="J177" s="365" t="s">
        <v>1231</v>
      </c>
      <c r="K177" s="333">
        <v>1</v>
      </c>
      <c r="L177" s="845"/>
      <c r="M177" s="843"/>
    </row>
    <row r="178" spans="2:14" ht="43.5" customHeight="1" x14ac:dyDescent="0.25">
      <c r="B178" s="713"/>
      <c r="C178" s="710" t="s">
        <v>357</v>
      </c>
      <c r="D178" s="708"/>
      <c r="E178" s="170" t="s">
        <v>358</v>
      </c>
      <c r="F178" s="346" t="s">
        <v>554</v>
      </c>
      <c r="G178" s="371" t="s">
        <v>570</v>
      </c>
      <c r="H178" s="360"/>
      <c r="I178" s="334">
        <v>0.7</v>
      </c>
      <c r="J178" s="334">
        <v>0.7</v>
      </c>
      <c r="K178" s="333">
        <f>+J178/I178</f>
        <v>1</v>
      </c>
      <c r="L178" s="356" t="s">
        <v>1451</v>
      </c>
      <c r="M178" s="843"/>
    </row>
    <row r="179" spans="2:14" ht="47.25" x14ac:dyDescent="0.25">
      <c r="B179" s="713"/>
      <c r="C179" s="711"/>
      <c r="D179" s="713"/>
      <c r="E179" s="181" t="s">
        <v>754</v>
      </c>
      <c r="F179" s="342" t="s">
        <v>768</v>
      </c>
      <c r="G179" s="369" t="s">
        <v>761</v>
      </c>
      <c r="H179" s="360"/>
      <c r="I179" s="364">
        <v>0.5</v>
      </c>
      <c r="J179" s="364">
        <v>0.5</v>
      </c>
      <c r="K179" s="333">
        <v>1</v>
      </c>
      <c r="L179" s="845" t="s">
        <v>1333</v>
      </c>
      <c r="M179" s="843"/>
    </row>
    <row r="180" spans="2:14" ht="47.25" x14ac:dyDescent="0.25">
      <c r="B180" s="713"/>
      <c r="C180" s="711"/>
      <c r="D180" s="713"/>
      <c r="E180" s="181" t="s">
        <v>755</v>
      </c>
      <c r="F180" s="342" t="s">
        <v>769</v>
      </c>
      <c r="G180" s="369" t="s">
        <v>762</v>
      </c>
      <c r="H180" s="360"/>
      <c r="I180" s="365" t="s">
        <v>1233</v>
      </c>
      <c r="J180" s="365" t="s">
        <v>1233</v>
      </c>
      <c r="K180" s="333">
        <v>1</v>
      </c>
      <c r="L180" s="845"/>
      <c r="M180" s="843"/>
    </row>
    <row r="181" spans="2:14" ht="52.5" x14ac:dyDescent="0.25">
      <c r="B181" s="713"/>
      <c r="C181" s="711"/>
      <c r="D181" s="713"/>
      <c r="E181" s="181" t="s">
        <v>756</v>
      </c>
      <c r="F181" s="342" t="s">
        <v>770</v>
      </c>
      <c r="G181" s="369" t="s">
        <v>763</v>
      </c>
      <c r="H181" s="360"/>
      <c r="I181" s="332"/>
      <c r="J181" s="332"/>
      <c r="K181" s="333"/>
      <c r="L181" s="653" t="s">
        <v>1785</v>
      </c>
      <c r="M181" s="843"/>
      <c r="N181" s="339" t="s">
        <v>1381</v>
      </c>
    </row>
    <row r="182" spans="2:14" ht="47.25" x14ac:dyDescent="0.25">
      <c r="B182" s="713"/>
      <c r="C182" s="710" t="s">
        <v>667</v>
      </c>
      <c r="D182" s="708"/>
      <c r="E182" s="170" t="s">
        <v>359</v>
      </c>
      <c r="F182" s="346" t="s">
        <v>555</v>
      </c>
      <c r="G182" s="371" t="s">
        <v>563</v>
      </c>
      <c r="H182" s="360"/>
      <c r="I182" s="334">
        <v>0.4</v>
      </c>
      <c r="J182" s="334">
        <v>0.4</v>
      </c>
      <c r="K182" s="333">
        <v>1</v>
      </c>
      <c r="L182" s="356" t="s">
        <v>1786</v>
      </c>
      <c r="M182" s="843"/>
    </row>
    <row r="183" spans="2:14" ht="31.5" x14ac:dyDescent="0.25">
      <c r="B183" s="713"/>
      <c r="C183" s="711"/>
      <c r="D183" s="713"/>
      <c r="E183" s="181" t="s">
        <v>771</v>
      </c>
      <c r="F183" s="342" t="s">
        <v>787</v>
      </c>
      <c r="G183" s="369" t="s">
        <v>779</v>
      </c>
      <c r="H183" s="360"/>
      <c r="I183" s="365" t="s">
        <v>1334</v>
      </c>
      <c r="J183" s="365" t="s">
        <v>1334</v>
      </c>
      <c r="K183" s="333">
        <v>1</v>
      </c>
      <c r="L183" s="845" t="s">
        <v>1335</v>
      </c>
      <c r="M183" s="843"/>
    </row>
    <row r="184" spans="2:14" ht="63" x14ac:dyDescent="0.25">
      <c r="B184" s="713"/>
      <c r="C184" s="712"/>
      <c r="D184" s="709"/>
      <c r="E184" s="181" t="s">
        <v>772</v>
      </c>
      <c r="F184" s="342" t="s">
        <v>1930</v>
      </c>
      <c r="G184" s="369" t="s">
        <v>1931</v>
      </c>
      <c r="H184" s="360"/>
      <c r="I184" s="364">
        <v>0.08</v>
      </c>
      <c r="J184" s="335">
        <v>0.08</v>
      </c>
      <c r="K184" s="333">
        <f>+J184/I184</f>
        <v>1</v>
      </c>
      <c r="L184" s="845"/>
      <c r="M184" s="843"/>
    </row>
    <row r="185" spans="2:14" ht="47.25" x14ac:dyDescent="0.25">
      <c r="B185" s="713"/>
      <c r="C185" s="710" t="s">
        <v>355</v>
      </c>
      <c r="D185" s="708"/>
      <c r="E185" s="170" t="s">
        <v>360</v>
      </c>
      <c r="F185" s="345" t="s">
        <v>1725</v>
      </c>
      <c r="G185" s="371" t="s">
        <v>1452</v>
      </c>
      <c r="H185" s="360"/>
      <c r="I185" s="335">
        <v>0.8</v>
      </c>
      <c r="J185" s="335">
        <v>0.8</v>
      </c>
      <c r="K185" s="333">
        <f>+J185/I185</f>
        <v>1</v>
      </c>
      <c r="L185" s="373" t="s">
        <v>1453</v>
      </c>
      <c r="M185" s="843"/>
    </row>
    <row r="186" spans="2:14" ht="63" x14ac:dyDescent="0.25">
      <c r="B186" s="713"/>
      <c r="C186" s="711"/>
      <c r="D186" s="713"/>
      <c r="E186" s="181" t="s">
        <v>773</v>
      </c>
      <c r="F186" s="342" t="s">
        <v>789</v>
      </c>
      <c r="G186" s="369" t="s">
        <v>781</v>
      </c>
      <c r="H186" s="360"/>
      <c r="I186" s="364">
        <v>0.04</v>
      </c>
      <c r="J186" s="364">
        <v>0.04</v>
      </c>
      <c r="K186" s="333">
        <f>+J186/I186</f>
        <v>1</v>
      </c>
      <c r="L186" s="360" t="s">
        <v>1336</v>
      </c>
      <c r="M186" s="843"/>
    </row>
    <row r="187" spans="2:14" ht="47.25" x14ac:dyDescent="0.25">
      <c r="B187" s="713"/>
      <c r="C187" s="711"/>
      <c r="D187" s="713"/>
      <c r="E187" s="181" t="s">
        <v>774</v>
      </c>
      <c r="F187" s="342" t="s">
        <v>790</v>
      </c>
      <c r="G187" s="369" t="s">
        <v>782</v>
      </c>
      <c r="H187" s="360"/>
      <c r="I187" s="365" t="s">
        <v>1233</v>
      </c>
      <c r="J187" s="365" t="s">
        <v>1233</v>
      </c>
      <c r="K187" s="333">
        <v>1</v>
      </c>
      <c r="L187" s="360" t="s">
        <v>1750</v>
      </c>
      <c r="M187" s="844"/>
    </row>
    <row r="188" spans="2:14" ht="52.5" x14ac:dyDescent="0.25">
      <c r="B188" s="713"/>
      <c r="C188" s="712"/>
      <c r="D188" s="709"/>
      <c r="E188" s="181" t="s">
        <v>775</v>
      </c>
      <c r="F188" s="342" t="s">
        <v>791</v>
      </c>
      <c r="G188" s="369" t="s">
        <v>783</v>
      </c>
      <c r="H188" s="360"/>
      <c r="I188" s="332"/>
      <c r="J188" s="332"/>
      <c r="K188" s="333"/>
      <c r="L188" s="653" t="s">
        <v>1785</v>
      </c>
      <c r="M188" s="377"/>
      <c r="N188" s="339" t="s">
        <v>1381</v>
      </c>
    </row>
    <row r="189" spans="2:14" ht="63" x14ac:dyDescent="0.25">
      <c r="B189" s="713"/>
      <c r="C189" s="710" t="s">
        <v>361</v>
      </c>
      <c r="D189" s="708"/>
      <c r="E189" s="170" t="s">
        <v>362</v>
      </c>
      <c r="F189" s="342" t="s">
        <v>557</v>
      </c>
      <c r="G189" s="369" t="s">
        <v>571</v>
      </c>
      <c r="H189" s="360"/>
      <c r="I189" s="355">
        <v>11898</v>
      </c>
      <c r="J189" s="355">
        <v>12190</v>
      </c>
      <c r="K189" s="333">
        <f>+J189/I189</f>
        <v>1.0245419398218187</v>
      </c>
      <c r="L189" s="360" t="s">
        <v>1311</v>
      </c>
      <c r="M189" s="842" t="s">
        <v>1454</v>
      </c>
    </row>
    <row r="190" spans="2:14" ht="47.25" x14ac:dyDescent="0.25">
      <c r="B190" s="713"/>
      <c r="C190" s="711"/>
      <c r="D190" s="713"/>
      <c r="E190" s="181" t="s">
        <v>776</v>
      </c>
      <c r="F190" s="342" t="s">
        <v>792</v>
      </c>
      <c r="G190" s="369" t="s">
        <v>784</v>
      </c>
      <c r="H190" s="360"/>
      <c r="I190" s="365">
        <v>1</v>
      </c>
      <c r="J190" s="332">
        <v>1</v>
      </c>
      <c r="K190" s="333">
        <f>+J190/I190</f>
        <v>1</v>
      </c>
      <c r="L190" s="360" t="s">
        <v>1312</v>
      </c>
      <c r="M190" s="843"/>
    </row>
    <row r="191" spans="2:14" ht="63" x14ac:dyDescent="0.25">
      <c r="B191" s="713"/>
      <c r="C191" s="711"/>
      <c r="D191" s="713"/>
      <c r="E191" s="181" t="s">
        <v>777</v>
      </c>
      <c r="F191" s="342" t="s">
        <v>793</v>
      </c>
      <c r="G191" s="369" t="s">
        <v>785</v>
      </c>
      <c r="H191" s="360"/>
      <c r="I191" s="364">
        <v>0.44</v>
      </c>
      <c r="J191" s="335">
        <v>0.35</v>
      </c>
      <c r="K191" s="333">
        <f>+I191/J191</f>
        <v>1.2571428571428573</v>
      </c>
      <c r="L191" s="360" t="s">
        <v>1751</v>
      </c>
      <c r="M191" s="843"/>
    </row>
    <row r="192" spans="2:14" ht="63" x14ac:dyDescent="0.25">
      <c r="B192" s="713"/>
      <c r="C192" s="712"/>
      <c r="D192" s="709"/>
      <c r="E192" s="181" t="s">
        <v>778</v>
      </c>
      <c r="F192" s="342" t="s">
        <v>794</v>
      </c>
      <c r="G192" s="369" t="s">
        <v>786</v>
      </c>
      <c r="H192" s="360"/>
      <c r="I192" s="365">
        <v>5</v>
      </c>
      <c r="J192" s="332">
        <v>3</v>
      </c>
      <c r="K192" s="333">
        <f t="shared" ref="K192:K201" si="3">+J192/I192</f>
        <v>0.6</v>
      </c>
      <c r="L192" s="360" t="s">
        <v>1752</v>
      </c>
      <c r="M192" s="843"/>
    </row>
    <row r="193" spans="2:13" ht="47.25" x14ac:dyDescent="0.25">
      <c r="B193" s="713"/>
      <c r="C193" s="710" t="s">
        <v>361</v>
      </c>
      <c r="D193" s="708"/>
      <c r="E193" s="170" t="s">
        <v>363</v>
      </c>
      <c r="F193" s="342" t="s">
        <v>558</v>
      </c>
      <c r="G193" s="369" t="s">
        <v>572</v>
      </c>
      <c r="H193" s="360"/>
      <c r="I193" s="355">
        <v>8610</v>
      </c>
      <c r="J193" s="355">
        <v>9554</v>
      </c>
      <c r="K193" s="333">
        <f t="shared" si="3"/>
        <v>1.1096399535423926</v>
      </c>
      <c r="L193" s="360" t="s">
        <v>1932</v>
      </c>
      <c r="M193" s="843"/>
    </row>
    <row r="194" spans="2:13" ht="63" x14ac:dyDescent="0.25">
      <c r="B194" s="713"/>
      <c r="C194" s="711"/>
      <c r="D194" s="713"/>
      <c r="E194" s="181" t="s">
        <v>795</v>
      </c>
      <c r="F194" s="342" t="s">
        <v>800</v>
      </c>
      <c r="G194" s="369" t="s">
        <v>805</v>
      </c>
      <c r="H194" s="360"/>
      <c r="I194" s="364">
        <v>0.8</v>
      </c>
      <c r="J194" s="335">
        <v>1</v>
      </c>
      <c r="K194" s="333">
        <f t="shared" si="3"/>
        <v>1.25</v>
      </c>
      <c r="L194" s="360" t="s">
        <v>1313</v>
      </c>
      <c r="M194" s="843"/>
    </row>
    <row r="195" spans="2:13" ht="110.25" x14ac:dyDescent="0.25">
      <c r="B195" s="713"/>
      <c r="C195" s="711"/>
      <c r="D195" s="713"/>
      <c r="E195" s="181" t="s">
        <v>796</v>
      </c>
      <c r="F195" s="342" t="s">
        <v>801</v>
      </c>
      <c r="G195" s="369" t="s">
        <v>806</v>
      </c>
      <c r="H195" s="360"/>
      <c r="I195" s="365">
        <v>20</v>
      </c>
      <c r="J195" s="332">
        <v>26</v>
      </c>
      <c r="K195" s="333">
        <f t="shared" si="3"/>
        <v>1.3</v>
      </c>
      <c r="L195" s="360" t="s">
        <v>1753</v>
      </c>
      <c r="M195" s="843"/>
    </row>
    <row r="196" spans="2:13" ht="63" x14ac:dyDescent="0.25">
      <c r="B196" s="713"/>
      <c r="C196" s="711"/>
      <c r="D196" s="713"/>
      <c r="E196" s="181" t="s">
        <v>797</v>
      </c>
      <c r="F196" s="342" t="s">
        <v>802</v>
      </c>
      <c r="G196" s="369" t="s">
        <v>807</v>
      </c>
      <c r="H196" s="360"/>
      <c r="I196" s="365">
        <v>2</v>
      </c>
      <c r="J196" s="332">
        <v>6</v>
      </c>
      <c r="K196" s="333">
        <f t="shared" si="3"/>
        <v>3</v>
      </c>
      <c r="L196" s="360" t="s">
        <v>1754</v>
      </c>
      <c r="M196" s="843"/>
    </row>
    <row r="197" spans="2:13" ht="63" x14ac:dyDescent="0.25">
      <c r="B197" s="713"/>
      <c r="C197" s="711"/>
      <c r="D197" s="713"/>
      <c r="E197" s="181" t="s">
        <v>798</v>
      </c>
      <c r="F197" s="342" t="s">
        <v>803</v>
      </c>
      <c r="G197" s="369" t="s">
        <v>1933</v>
      </c>
      <c r="H197" s="360"/>
      <c r="I197" s="364">
        <v>0.4</v>
      </c>
      <c r="J197" s="333">
        <f>7/11</f>
        <v>0.63636363636363635</v>
      </c>
      <c r="K197" s="333">
        <f t="shared" si="3"/>
        <v>1.5909090909090908</v>
      </c>
      <c r="L197" s="360" t="s">
        <v>1755</v>
      </c>
      <c r="M197" s="843"/>
    </row>
    <row r="198" spans="2:13" ht="63" x14ac:dyDescent="0.25">
      <c r="B198" s="713"/>
      <c r="C198" s="712"/>
      <c r="D198" s="709"/>
      <c r="E198" s="342" t="s">
        <v>798</v>
      </c>
      <c r="F198" s="342" t="s">
        <v>804</v>
      </c>
      <c r="G198" s="369" t="s">
        <v>1934</v>
      </c>
      <c r="H198" s="356"/>
      <c r="I198" s="365">
        <v>1</v>
      </c>
      <c r="J198" s="332">
        <v>10</v>
      </c>
      <c r="K198" s="333">
        <f t="shared" si="3"/>
        <v>10</v>
      </c>
      <c r="L198" s="356" t="s">
        <v>1314</v>
      </c>
      <c r="M198" s="843"/>
    </row>
    <row r="199" spans="2:13" ht="63" x14ac:dyDescent="0.25">
      <c r="B199" s="713"/>
      <c r="C199" s="710" t="s">
        <v>361</v>
      </c>
      <c r="D199" s="708"/>
      <c r="E199" s="170" t="s">
        <v>364</v>
      </c>
      <c r="F199" s="346" t="s">
        <v>559</v>
      </c>
      <c r="G199" s="356" t="s">
        <v>565</v>
      </c>
      <c r="H199" s="360"/>
      <c r="I199" s="365">
        <v>198</v>
      </c>
      <c r="J199" s="332">
        <v>198</v>
      </c>
      <c r="K199" s="333">
        <f t="shared" si="3"/>
        <v>1</v>
      </c>
      <c r="L199" s="360" t="s">
        <v>1315</v>
      </c>
      <c r="M199" s="843"/>
    </row>
    <row r="200" spans="2:13" ht="49.5" customHeight="1" x14ac:dyDescent="0.25">
      <c r="B200" s="713"/>
      <c r="C200" s="711"/>
      <c r="D200" s="713"/>
      <c r="E200" s="181" t="s">
        <v>799</v>
      </c>
      <c r="F200" s="342" t="s">
        <v>812</v>
      </c>
      <c r="G200" s="369" t="s">
        <v>810</v>
      </c>
      <c r="H200" s="360"/>
      <c r="I200" s="365">
        <v>2</v>
      </c>
      <c r="J200" s="332">
        <v>10</v>
      </c>
      <c r="K200" s="333">
        <f t="shared" si="3"/>
        <v>5</v>
      </c>
      <c r="L200" s="360" t="s">
        <v>1316</v>
      </c>
      <c r="M200" s="843"/>
    </row>
    <row r="201" spans="2:13" ht="78.75" x14ac:dyDescent="0.25">
      <c r="B201" s="713"/>
      <c r="C201" s="712"/>
      <c r="D201" s="709"/>
      <c r="E201" s="181" t="s">
        <v>799</v>
      </c>
      <c r="F201" s="342" t="s">
        <v>813</v>
      </c>
      <c r="G201" s="369" t="s">
        <v>811</v>
      </c>
      <c r="H201" s="360"/>
      <c r="I201" s="365">
        <v>290</v>
      </c>
      <c r="J201" s="332">
        <v>290</v>
      </c>
      <c r="K201" s="333">
        <f t="shared" si="3"/>
        <v>1</v>
      </c>
      <c r="L201" s="360" t="s">
        <v>1937</v>
      </c>
      <c r="M201" s="844"/>
    </row>
    <row r="202" spans="2:13" ht="60" customHeight="1" x14ac:dyDescent="0.25">
      <c r="B202" s="713"/>
      <c r="C202" s="710" t="s">
        <v>361</v>
      </c>
      <c r="D202" s="708"/>
      <c r="E202" s="675" t="s">
        <v>365</v>
      </c>
      <c r="F202" s="346" t="s">
        <v>560</v>
      </c>
      <c r="G202" s="356" t="s">
        <v>566</v>
      </c>
      <c r="H202" s="356"/>
      <c r="I202" s="335">
        <v>0.83</v>
      </c>
      <c r="J202" s="335">
        <v>1</v>
      </c>
      <c r="K202" s="333">
        <f>+J202/I202</f>
        <v>1.2048192771084338</v>
      </c>
      <c r="L202" s="356" t="s">
        <v>1456</v>
      </c>
      <c r="M202" s="842" t="s">
        <v>1455</v>
      </c>
    </row>
    <row r="203" spans="2:13" ht="47.25" x14ac:dyDescent="0.25">
      <c r="B203" s="713"/>
      <c r="C203" s="711"/>
      <c r="D203" s="713"/>
      <c r="E203" s="181" t="s">
        <v>817</v>
      </c>
      <c r="F203" s="342" t="s">
        <v>819</v>
      </c>
      <c r="G203" s="369" t="s">
        <v>822</v>
      </c>
      <c r="H203" s="360"/>
      <c r="I203" s="364">
        <v>0.74</v>
      </c>
      <c r="J203" s="335">
        <v>0.81</v>
      </c>
      <c r="K203" s="333">
        <f>+J203/I203</f>
        <v>1.0945945945945947</v>
      </c>
      <c r="L203" s="360" t="s">
        <v>1457</v>
      </c>
      <c r="M203" s="843"/>
    </row>
    <row r="204" spans="2:13" ht="47.25" x14ac:dyDescent="0.25">
      <c r="B204" s="713"/>
      <c r="C204" s="712"/>
      <c r="D204" s="709"/>
      <c r="E204" s="181" t="s">
        <v>817</v>
      </c>
      <c r="F204" s="342" t="s">
        <v>820</v>
      </c>
      <c r="G204" s="369" t="s">
        <v>823</v>
      </c>
      <c r="H204" s="360"/>
      <c r="I204" s="365">
        <v>2</v>
      </c>
      <c r="J204" s="332">
        <v>3</v>
      </c>
      <c r="K204" s="333">
        <f>+J204/I204</f>
        <v>1.5</v>
      </c>
      <c r="L204" s="360" t="s">
        <v>1458</v>
      </c>
      <c r="M204" s="843"/>
    </row>
    <row r="205" spans="2:13" ht="78.75" x14ac:dyDescent="0.25">
      <c r="B205" s="713"/>
      <c r="C205" s="710" t="s">
        <v>361</v>
      </c>
      <c r="D205" s="708"/>
      <c r="E205" s="170" t="s">
        <v>366</v>
      </c>
      <c r="F205" s="346" t="s">
        <v>561</v>
      </c>
      <c r="G205" s="356" t="s">
        <v>561</v>
      </c>
      <c r="H205" s="360"/>
      <c r="I205" s="335">
        <v>0.84</v>
      </c>
      <c r="J205" s="335">
        <v>0.87</v>
      </c>
      <c r="K205" s="333">
        <f>+J205/I205</f>
        <v>1.0357142857142858</v>
      </c>
      <c r="L205" s="360" t="s">
        <v>1459</v>
      </c>
      <c r="M205" s="843"/>
    </row>
    <row r="206" spans="2:13" ht="31.5" x14ac:dyDescent="0.25">
      <c r="B206" s="713"/>
      <c r="C206" s="712"/>
      <c r="D206" s="709"/>
      <c r="E206" s="181" t="s">
        <v>818</v>
      </c>
      <c r="F206" s="342" t="s">
        <v>821</v>
      </c>
      <c r="G206" s="369" t="s">
        <v>824</v>
      </c>
      <c r="H206" s="360"/>
      <c r="I206" s="332">
        <v>50</v>
      </c>
      <c r="J206" s="332">
        <v>72.239999999999995</v>
      </c>
      <c r="K206" s="333">
        <f>+J206/I206</f>
        <v>1.4447999999999999</v>
      </c>
      <c r="L206" s="360" t="s">
        <v>1460</v>
      </c>
      <c r="M206" s="844"/>
    </row>
    <row r="207" spans="2:13" ht="409.5" x14ac:dyDescent="0.25">
      <c r="B207" s="713"/>
      <c r="C207" s="710" t="s">
        <v>367</v>
      </c>
      <c r="D207" s="708"/>
      <c r="E207" s="170" t="s">
        <v>368</v>
      </c>
      <c r="F207" s="252" t="s">
        <v>562</v>
      </c>
      <c r="G207" s="374" t="s">
        <v>568</v>
      </c>
      <c r="H207" s="374"/>
      <c r="I207" s="682">
        <v>32</v>
      </c>
      <c r="J207" s="682">
        <v>32.369999999999997</v>
      </c>
      <c r="K207" s="683">
        <v>1</v>
      </c>
      <c r="L207" s="374" t="s">
        <v>1756</v>
      </c>
      <c r="M207" s="842" t="s">
        <v>1462</v>
      </c>
    </row>
    <row r="208" spans="2:13" ht="94.5" customHeight="1" x14ac:dyDescent="0.25">
      <c r="B208" s="713"/>
      <c r="C208" s="711"/>
      <c r="D208" s="713"/>
      <c r="E208" s="181" t="s">
        <v>844</v>
      </c>
      <c r="F208" s="342" t="s">
        <v>825</v>
      </c>
      <c r="G208" s="369" t="s">
        <v>863</v>
      </c>
      <c r="H208" s="360"/>
      <c r="I208" s="365" t="s">
        <v>1224</v>
      </c>
      <c r="J208" s="365" t="s">
        <v>1224</v>
      </c>
      <c r="K208" s="333">
        <v>1</v>
      </c>
      <c r="L208" s="842" t="s">
        <v>1942</v>
      </c>
      <c r="M208" s="843"/>
    </row>
    <row r="209" spans="2:13" ht="63" x14ac:dyDescent="0.25">
      <c r="B209" s="713"/>
      <c r="C209" s="711"/>
      <c r="D209" s="713"/>
      <c r="E209" s="249" t="s">
        <v>845</v>
      </c>
      <c r="F209" s="342" t="s">
        <v>826</v>
      </c>
      <c r="G209" s="369" t="s">
        <v>864</v>
      </c>
      <c r="H209" s="360"/>
      <c r="I209" s="365" t="s">
        <v>1224</v>
      </c>
      <c r="J209" s="394" t="s">
        <v>1224</v>
      </c>
      <c r="K209" s="390">
        <v>1</v>
      </c>
      <c r="L209" s="843"/>
      <c r="M209" s="843"/>
    </row>
    <row r="210" spans="2:13" ht="63" x14ac:dyDescent="0.25">
      <c r="B210" s="713"/>
      <c r="C210" s="711"/>
      <c r="D210" s="713"/>
      <c r="E210" s="181" t="s">
        <v>846</v>
      </c>
      <c r="F210" s="342" t="s">
        <v>827</v>
      </c>
      <c r="G210" s="369" t="s">
        <v>865</v>
      </c>
      <c r="H210" s="360"/>
      <c r="I210" s="388" t="s">
        <v>1224</v>
      </c>
      <c r="J210" s="365" t="s">
        <v>1224</v>
      </c>
      <c r="K210" s="333">
        <v>1</v>
      </c>
      <c r="L210" s="843"/>
      <c r="M210" s="843"/>
    </row>
    <row r="211" spans="2:13" ht="47.25" x14ac:dyDescent="0.25">
      <c r="B211" s="713"/>
      <c r="C211" s="711"/>
      <c r="D211" s="713"/>
      <c r="E211" s="181" t="s">
        <v>847</v>
      </c>
      <c r="F211" s="342" t="s">
        <v>828</v>
      </c>
      <c r="G211" s="369" t="s">
        <v>866</v>
      </c>
      <c r="H211" s="360"/>
      <c r="I211" s="365" t="s">
        <v>1224</v>
      </c>
      <c r="J211" s="365" t="s">
        <v>1224</v>
      </c>
      <c r="K211" s="333">
        <v>1</v>
      </c>
      <c r="L211" s="843"/>
      <c r="M211" s="843"/>
    </row>
    <row r="212" spans="2:13" ht="31.5" x14ac:dyDescent="0.25">
      <c r="B212" s="713"/>
      <c r="C212" s="711"/>
      <c r="D212" s="713"/>
      <c r="E212" s="181" t="s">
        <v>848</v>
      </c>
      <c r="F212" s="342" t="s">
        <v>1940</v>
      </c>
      <c r="G212" s="369" t="s">
        <v>1938</v>
      </c>
      <c r="H212" s="360"/>
      <c r="I212" s="365" t="s">
        <v>1224</v>
      </c>
      <c r="J212" s="365" t="s">
        <v>1224</v>
      </c>
      <c r="K212" s="333">
        <v>1</v>
      </c>
      <c r="L212" s="843"/>
      <c r="M212" s="843"/>
    </row>
    <row r="213" spans="2:13" ht="57" x14ac:dyDescent="0.25">
      <c r="B213" s="713"/>
      <c r="C213" s="711"/>
      <c r="D213" s="713"/>
      <c r="E213" s="181" t="s">
        <v>848</v>
      </c>
      <c r="F213" s="342" t="s">
        <v>1941</v>
      </c>
      <c r="G213" s="369" t="s">
        <v>1939</v>
      </c>
      <c r="H213" s="360"/>
      <c r="I213" s="365" t="s">
        <v>1235</v>
      </c>
      <c r="J213" s="332" t="s">
        <v>1383</v>
      </c>
      <c r="K213" s="333">
        <v>1</v>
      </c>
      <c r="L213" s="844"/>
      <c r="M213" s="844"/>
    </row>
    <row r="214" spans="2:13" ht="126" x14ac:dyDescent="0.25">
      <c r="B214" s="713"/>
      <c r="C214" s="711"/>
      <c r="D214" s="713"/>
      <c r="E214" s="684" t="s">
        <v>849</v>
      </c>
      <c r="F214" s="342" t="s">
        <v>830</v>
      </c>
      <c r="G214" s="369" t="s">
        <v>868</v>
      </c>
      <c r="H214" s="356"/>
      <c r="I214" s="365">
        <v>2</v>
      </c>
      <c r="J214" s="332">
        <v>5</v>
      </c>
      <c r="K214" s="335">
        <v>2.5</v>
      </c>
      <c r="L214" s="356" t="s">
        <v>1757</v>
      </c>
      <c r="M214" s="371" t="s">
        <v>1943</v>
      </c>
    </row>
    <row r="215" spans="2:13" ht="94.5" x14ac:dyDescent="0.25">
      <c r="B215" s="713"/>
      <c r="C215" s="711"/>
      <c r="D215" s="713"/>
      <c r="E215" s="249" t="s">
        <v>850</v>
      </c>
      <c r="F215" s="342" t="s">
        <v>831</v>
      </c>
      <c r="G215" s="369" t="s">
        <v>869</v>
      </c>
      <c r="H215" s="360"/>
      <c r="I215" s="365">
        <v>2</v>
      </c>
      <c r="J215" s="332">
        <v>5</v>
      </c>
      <c r="K215" s="335">
        <v>2.5</v>
      </c>
      <c r="L215" s="376" t="s">
        <v>1944</v>
      </c>
      <c r="M215" s="360" t="s">
        <v>1945</v>
      </c>
    </row>
    <row r="216" spans="2:13" ht="94.5" x14ac:dyDescent="0.25">
      <c r="B216" s="713"/>
      <c r="C216" s="711"/>
      <c r="D216" s="713"/>
      <c r="E216" s="249" t="s">
        <v>851</v>
      </c>
      <c r="F216" s="342" t="s">
        <v>832</v>
      </c>
      <c r="G216" s="369" t="s">
        <v>870</v>
      </c>
      <c r="H216" s="360"/>
      <c r="I216" s="365">
        <v>4</v>
      </c>
      <c r="J216" s="332">
        <v>5</v>
      </c>
      <c r="K216" s="335">
        <v>1.25</v>
      </c>
      <c r="L216" s="360" t="s">
        <v>1758</v>
      </c>
      <c r="M216" s="360" t="s">
        <v>1464</v>
      </c>
    </row>
    <row r="217" spans="2:13" ht="78.75" x14ac:dyDescent="0.25">
      <c r="B217" s="713"/>
      <c r="C217" s="711"/>
      <c r="D217" s="713"/>
      <c r="E217" s="249" t="s">
        <v>852</v>
      </c>
      <c r="F217" s="342" t="s">
        <v>833</v>
      </c>
      <c r="G217" s="369" t="s">
        <v>871</v>
      </c>
      <c r="H217" s="360"/>
      <c r="I217" s="365">
        <v>1</v>
      </c>
      <c r="J217" s="332">
        <v>1</v>
      </c>
      <c r="K217" s="335">
        <v>1</v>
      </c>
      <c r="L217" s="360" t="s">
        <v>1946</v>
      </c>
      <c r="M217" s="360" t="s">
        <v>1367</v>
      </c>
    </row>
    <row r="218" spans="2:13" ht="110.25" x14ac:dyDescent="0.25">
      <c r="B218" s="713"/>
      <c r="C218" s="711"/>
      <c r="D218" s="713"/>
      <c r="E218" s="249" t="s">
        <v>853</v>
      </c>
      <c r="F218" s="342" t="s">
        <v>834</v>
      </c>
      <c r="G218" s="369" t="s">
        <v>872</v>
      </c>
      <c r="H218" s="360"/>
      <c r="I218" s="365">
        <v>1.6</v>
      </c>
      <c r="J218" s="332">
        <v>9.7200000000000006</v>
      </c>
      <c r="K218" s="657">
        <f t="shared" ref="K218:K227" si="4">+J218/I218</f>
        <v>6.0750000000000002</v>
      </c>
      <c r="L218" s="360" t="s">
        <v>1368</v>
      </c>
      <c r="M218" s="360" t="s">
        <v>1369</v>
      </c>
    </row>
    <row r="219" spans="2:13" ht="63" x14ac:dyDescent="0.25">
      <c r="B219" s="713"/>
      <c r="C219" s="711"/>
      <c r="D219" s="713"/>
      <c r="E219" s="249" t="s">
        <v>854</v>
      </c>
      <c r="F219" s="342" t="s">
        <v>1949</v>
      </c>
      <c r="G219" s="369" t="s">
        <v>873</v>
      </c>
      <c r="H219" s="360"/>
      <c r="I219" s="364">
        <f>80%</f>
        <v>0.8</v>
      </c>
      <c r="J219" s="334">
        <v>0.9</v>
      </c>
      <c r="K219" s="335">
        <f t="shared" si="4"/>
        <v>1.125</v>
      </c>
      <c r="L219" s="360" t="s">
        <v>1948</v>
      </c>
      <c r="M219" s="360" t="s">
        <v>1947</v>
      </c>
    </row>
    <row r="220" spans="2:13" ht="126" x14ac:dyDescent="0.25">
      <c r="B220" s="713"/>
      <c r="C220" s="711"/>
      <c r="D220" s="713"/>
      <c r="E220" s="249" t="s">
        <v>855</v>
      </c>
      <c r="F220" s="342" t="s">
        <v>836</v>
      </c>
      <c r="G220" s="369" t="s">
        <v>874</v>
      </c>
      <c r="H220" s="360"/>
      <c r="I220" s="365">
        <v>16</v>
      </c>
      <c r="J220" s="332">
        <v>43</v>
      </c>
      <c r="K220" s="335">
        <f t="shared" si="4"/>
        <v>2.6875</v>
      </c>
      <c r="L220" s="360" t="s">
        <v>1399</v>
      </c>
      <c r="M220" s="360" t="s">
        <v>1370</v>
      </c>
    </row>
    <row r="221" spans="2:13" ht="110.25" x14ac:dyDescent="0.25">
      <c r="B221" s="713"/>
      <c r="C221" s="711"/>
      <c r="D221" s="713"/>
      <c r="E221" s="249" t="s">
        <v>856</v>
      </c>
      <c r="F221" s="342" t="s">
        <v>837</v>
      </c>
      <c r="G221" s="369" t="s">
        <v>875</v>
      </c>
      <c r="H221" s="360"/>
      <c r="I221" s="364">
        <f>80%</f>
        <v>0.8</v>
      </c>
      <c r="J221" s="335">
        <v>0.8</v>
      </c>
      <c r="K221" s="657">
        <f t="shared" si="4"/>
        <v>1</v>
      </c>
      <c r="L221" s="360" t="s">
        <v>1759</v>
      </c>
      <c r="M221" s="360" t="s">
        <v>1371</v>
      </c>
    </row>
    <row r="222" spans="2:13" ht="47.25" customHeight="1" x14ac:dyDescent="0.25">
      <c r="B222" s="713"/>
      <c r="C222" s="711"/>
      <c r="D222" s="713"/>
      <c r="E222" s="181" t="s">
        <v>857</v>
      </c>
      <c r="F222" s="342" t="s">
        <v>838</v>
      </c>
      <c r="G222" s="369" t="s">
        <v>876</v>
      </c>
      <c r="H222" s="360"/>
      <c r="I222" s="365">
        <v>5</v>
      </c>
      <c r="J222" s="332">
        <v>9</v>
      </c>
      <c r="K222" s="333">
        <f t="shared" si="4"/>
        <v>1.8</v>
      </c>
      <c r="L222" s="360" t="s">
        <v>1466</v>
      </c>
      <c r="M222" s="845" t="s">
        <v>1465</v>
      </c>
    </row>
    <row r="223" spans="2:13" ht="31.5" x14ac:dyDescent="0.25">
      <c r="B223" s="713"/>
      <c r="C223" s="711"/>
      <c r="D223" s="713"/>
      <c r="E223" s="181" t="s">
        <v>858</v>
      </c>
      <c r="F223" s="342" t="s">
        <v>839</v>
      </c>
      <c r="G223" s="369" t="s">
        <v>877</v>
      </c>
      <c r="H223" s="356"/>
      <c r="I223" s="364">
        <v>0.8</v>
      </c>
      <c r="J223" s="335">
        <v>1</v>
      </c>
      <c r="K223" s="333">
        <f t="shared" si="4"/>
        <v>1.25</v>
      </c>
      <c r="L223" s="356" t="s">
        <v>1467</v>
      </c>
      <c r="M223" s="845"/>
    </row>
    <row r="224" spans="2:13" ht="31.5" x14ac:dyDescent="0.25">
      <c r="B224" s="713"/>
      <c r="C224" s="711"/>
      <c r="D224" s="713"/>
      <c r="E224" s="181" t="s">
        <v>859</v>
      </c>
      <c r="F224" s="342" t="s">
        <v>840</v>
      </c>
      <c r="G224" s="369" t="s">
        <v>878</v>
      </c>
      <c r="H224" s="360"/>
      <c r="I224" s="366">
        <v>120000</v>
      </c>
      <c r="J224" s="355">
        <v>194551</v>
      </c>
      <c r="K224" s="333">
        <f t="shared" si="4"/>
        <v>1.6212583333333332</v>
      </c>
      <c r="L224" s="360" t="s">
        <v>1468</v>
      </c>
      <c r="M224" s="845"/>
    </row>
    <row r="225" spans="2:13" ht="31.5" x14ac:dyDescent="0.25">
      <c r="B225" s="713"/>
      <c r="C225" s="711"/>
      <c r="D225" s="713"/>
      <c r="E225" s="181" t="s">
        <v>860</v>
      </c>
      <c r="F225" s="342" t="s">
        <v>1952</v>
      </c>
      <c r="G225" s="369" t="s">
        <v>1950</v>
      </c>
      <c r="H225" s="360"/>
      <c r="I225" s="365">
        <v>3</v>
      </c>
      <c r="J225" s="332">
        <v>3</v>
      </c>
      <c r="K225" s="333">
        <f t="shared" si="4"/>
        <v>1</v>
      </c>
      <c r="L225" s="842" t="s">
        <v>1463</v>
      </c>
      <c r="M225" s="845" t="s">
        <v>1469</v>
      </c>
    </row>
    <row r="226" spans="2:13" ht="31.5" x14ac:dyDescent="0.25">
      <c r="B226" s="713"/>
      <c r="C226" s="711"/>
      <c r="D226" s="713"/>
      <c r="E226" s="181" t="s">
        <v>860</v>
      </c>
      <c r="F226" s="342" t="s">
        <v>1953</v>
      </c>
      <c r="G226" s="369" t="s">
        <v>1951</v>
      </c>
      <c r="H226" s="360"/>
      <c r="I226" s="365">
        <v>1</v>
      </c>
      <c r="J226" s="332">
        <v>5</v>
      </c>
      <c r="K226" s="333">
        <f t="shared" si="4"/>
        <v>5</v>
      </c>
      <c r="L226" s="844"/>
      <c r="M226" s="845"/>
    </row>
    <row r="227" spans="2:13" ht="63" x14ac:dyDescent="0.25">
      <c r="B227" s="713"/>
      <c r="C227" s="711"/>
      <c r="D227" s="713"/>
      <c r="E227" s="181" t="s">
        <v>861</v>
      </c>
      <c r="F227" s="342" t="s">
        <v>842</v>
      </c>
      <c r="G227" s="369" t="s">
        <v>880</v>
      </c>
      <c r="H227" s="360"/>
      <c r="I227" s="365">
        <v>30</v>
      </c>
      <c r="J227" s="332">
        <v>52</v>
      </c>
      <c r="K227" s="333">
        <f t="shared" si="4"/>
        <v>1.7333333333333334</v>
      </c>
      <c r="L227" s="360" t="s">
        <v>1470</v>
      </c>
      <c r="M227" s="360" t="s">
        <v>1471</v>
      </c>
    </row>
    <row r="228" spans="2:13" ht="157.5" x14ac:dyDescent="0.25">
      <c r="B228" s="709"/>
      <c r="C228" s="712"/>
      <c r="D228" s="709"/>
      <c r="E228" s="181" t="s">
        <v>862</v>
      </c>
      <c r="F228" s="342" t="s">
        <v>843</v>
      </c>
      <c r="G228" s="369" t="s">
        <v>881</v>
      </c>
      <c r="H228" s="360"/>
      <c r="I228" s="365" t="s">
        <v>1236</v>
      </c>
      <c r="J228" s="332" t="s">
        <v>1495</v>
      </c>
      <c r="K228" s="333">
        <v>2</v>
      </c>
      <c r="L228" s="360" t="s">
        <v>1760</v>
      </c>
      <c r="M228" s="360" t="s">
        <v>1788</v>
      </c>
    </row>
    <row r="229" spans="2:13" ht="47.25" x14ac:dyDescent="0.25">
      <c r="B229" s="710" t="s">
        <v>369</v>
      </c>
      <c r="C229" s="710" t="s">
        <v>370</v>
      </c>
      <c r="D229" s="708"/>
      <c r="E229" s="170" t="s">
        <v>371</v>
      </c>
      <c r="F229" s="181" t="s">
        <v>578</v>
      </c>
      <c r="G229" s="370" t="s">
        <v>579</v>
      </c>
      <c r="H229" s="374"/>
      <c r="I229" s="683">
        <v>0.3</v>
      </c>
      <c r="J229" s="683">
        <v>0.3</v>
      </c>
      <c r="K229" s="688">
        <v>1</v>
      </c>
      <c r="L229" s="374" t="s">
        <v>1787</v>
      </c>
      <c r="M229" s="374" t="s">
        <v>1789</v>
      </c>
    </row>
    <row r="230" spans="2:13" ht="78.75" x14ac:dyDescent="0.25">
      <c r="B230" s="711"/>
      <c r="C230" s="711"/>
      <c r="D230" s="713"/>
      <c r="E230" s="249" t="s">
        <v>898</v>
      </c>
      <c r="F230" s="342" t="s">
        <v>890</v>
      </c>
      <c r="G230" s="369" t="s">
        <v>882</v>
      </c>
      <c r="H230" s="360"/>
      <c r="I230" s="365">
        <v>28</v>
      </c>
      <c r="J230" s="332">
        <v>44</v>
      </c>
      <c r="K230" s="335">
        <f>+J230/I230</f>
        <v>1.5714285714285714</v>
      </c>
      <c r="L230" s="360" t="s">
        <v>1761</v>
      </c>
      <c r="M230" s="360" t="s">
        <v>1954</v>
      </c>
    </row>
    <row r="231" spans="2:13" ht="63" x14ac:dyDescent="0.25">
      <c r="B231" s="711"/>
      <c r="C231" s="711"/>
      <c r="D231" s="713"/>
      <c r="E231" s="249" t="s">
        <v>899</v>
      </c>
      <c r="F231" s="342" t="s">
        <v>891</v>
      </c>
      <c r="G231" s="369" t="s">
        <v>883</v>
      </c>
      <c r="H231" s="360"/>
      <c r="I231" s="365" t="s">
        <v>1234</v>
      </c>
      <c r="J231" s="332" t="s">
        <v>1234</v>
      </c>
      <c r="K231" s="335">
        <v>1</v>
      </c>
      <c r="L231" s="360" t="s">
        <v>1372</v>
      </c>
      <c r="M231" s="360" t="s">
        <v>1373</v>
      </c>
    </row>
    <row r="232" spans="2:13" ht="173.25" x14ac:dyDescent="0.25">
      <c r="B232" s="711"/>
      <c r="C232" s="711"/>
      <c r="D232" s="713"/>
      <c r="E232" s="249" t="s">
        <v>900</v>
      </c>
      <c r="F232" s="342" t="s">
        <v>892</v>
      </c>
      <c r="G232" s="369" t="s">
        <v>884</v>
      </c>
      <c r="H232" s="360"/>
      <c r="I232" s="366">
        <v>20000</v>
      </c>
      <c r="J232" s="658">
        <v>77795.009999999995</v>
      </c>
      <c r="K232" s="657">
        <f>+J232/I232</f>
        <v>3.8897504999999999</v>
      </c>
      <c r="L232" s="360" t="s">
        <v>1400</v>
      </c>
      <c r="M232" s="360" t="s">
        <v>1374</v>
      </c>
    </row>
    <row r="233" spans="2:13" ht="141.75" x14ac:dyDescent="0.25">
      <c r="B233" s="711"/>
      <c r="C233" s="711"/>
      <c r="D233" s="713"/>
      <c r="E233" s="249" t="s">
        <v>901</v>
      </c>
      <c r="F233" s="342" t="s">
        <v>893</v>
      </c>
      <c r="G233" s="369" t="s">
        <v>885</v>
      </c>
      <c r="H233" s="360"/>
      <c r="I233" s="366">
        <v>6600</v>
      </c>
      <c r="J233" s="355">
        <v>66169.350000000006</v>
      </c>
      <c r="K233" s="335">
        <f>+J233/I233</f>
        <v>10.025659090909091</v>
      </c>
      <c r="L233" s="360" t="s">
        <v>1401</v>
      </c>
      <c r="M233" s="360" t="s">
        <v>1375</v>
      </c>
    </row>
    <row r="234" spans="2:13" ht="236.25" x14ac:dyDescent="0.25">
      <c r="B234" s="711"/>
      <c r="C234" s="711"/>
      <c r="D234" s="713"/>
      <c r="E234" s="249" t="s">
        <v>901</v>
      </c>
      <c r="F234" s="342" t="s">
        <v>894</v>
      </c>
      <c r="G234" s="369" t="s">
        <v>886</v>
      </c>
      <c r="H234" s="360"/>
      <c r="I234" s="365" t="s">
        <v>1234</v>
      </c>
      <c r="J234" s="332" t="s">
        <v>1376</v>
      </c>
      <c r="K234" s="335">
        <v>1</v>
      </c>
      <c r="L234" s="360" t="s">
        <v>1762</v>
      </c>
      <c r="M234" s="360" t="s">
        <v>1377</v>
      </c>
    </row>
    <row r="235" spans="2:13" ht="126" x14ac:dyDescent="0.25">
      <c r="B235" s="711"/>
      <c r="C235" s="711"/>
      <c r="D235" s="713"/>
      <c r="E235" s="249" t="s">
        <v>902</v>
      </c>
      <c r="F235" s="342" t="s">
        <v>895</v>
      </c>
      <c r="G235" s="369" t="s">
        <v>887</v>
      </c>
      <c r="H235" s="360"/>
      <c r="I235" s="365">
        <v>100</v>
      </c>
      <c r="J235" s="332" t="s">
        <v>1378</v>
      </c>
      <c r="K235" s="335">
        <v>3.67</v>
      </c>
      <c r="L235" s="360" t="s">
        <v>1955</v>
      </c>
      <c r="M235" s="360" t="s">
        <v>1379</v>
      </c>
    </row>
    <row r="236" spans="2:13" ht="94.5" x14ac:dyDescent="0.25">
      <c r="B236" s="711"/>
      <c r="C236" s="711"/>
      <c r="D236" s="713"/>
      <c r="E236" s="249" t="s">
        <v>903</v>
      </c>
      <c r="F236" s="342" t="s">
        <v>896</v>
      </c>
      <c r="G236" s="369" t="s">
        <v>888</v>
      </c>
      <c r="H236" s="360"/>
      <c r="I236" s="365">
        <v>1</v>
      </c>
      <c r="J236" s="332" t="s">
        <v>1376</v>
      </c>
      <c r="K236" s="335">
        <v>1</v>
      </c>
      <c r="L236" s="360" t="s">
        <v>1763</v>
      </c>
      <c r="M236" s="360" t="s">
        <v>1957</v>
      </c>
    </row>
    <row r="237" spans="2:13" ht="63" x14ac:dyDescent="0.25">
      <c r="B237" s="711"/>
      <c r="C237" s="712"/>
      <c r="D237" s="709"/>
      <c r="E237" s="249" t="s">
        <v>904</v>
      </c>
      <c r="F237" s="342" t="s">
        <v>897</v>
      </c>
      <c r="G237" s="369" t="s">
        <v>889</v>
      </c>
      <c r="H237" s="360"/>
      <c r="I237" s="365">
        <v>4</v>
      </c>
      <c r="J237" s="332">
        <v>11</v>
      </c>
      <c r="K237" s="335">
        <v>2.75</v>
      </c>
      <c r="L237" s="360" t="s">
        <v>1380</v>
      </c>
      <c r="M237" s="360" t="s">
        <v>1956</v>
      </c>
    </row>
    <row r="238" spans="2:13" ht="47.25" x14ac:dyDescent="0.25">
      <c r="B238" s="711"/>
      <c r="C238" s="710" t="s">
        <v>372</v>
      </c>
      <c r="D238" s="708"/>
      <c r="E238" s="170" t="s">
        <v>373</v>
      </c>
      <c r="F238" s="342" t="s">
        <v>574</v>
      </c>
      <c r="G238" s="369" t="s">
        <v>582</v>
      </c>
      <c r="H238" s="360"/>
      <c r="I238" s="332">
        <v>110</v>
      </c>
      <c r="J238" s="332">
        <v>154</v>
      </c>
      <c r="K238" s="333">
        <f>+J238/I238</f>
        <v>1.4</v>
      </c>
      <c r="L238" s="360" t="s">
        <v>1958</v>
      </c>
      <c r="M238" s="360" t="s">
        <v>1472</v>
      </c>
    </row>
    <row r="239" spans="2:13" ht="110.25" x14ac:dyDescent="0.25">
      <c r="B239" s="711"/>
      <c r="C239" s="711"/>
      <c r="D239" s="713"/>
      <c r="E239" s="181" t="s">
        <v>905</v>
      </c>
      <c r="F239" s="342" t="s">
        <v>909</v>
      </c>
      <c r="G239" s="369" t="s">
        <v>907</v>
      </c>
      <c r="H239" s="360"/>
      <c r="I239" s="365">
        <v>2</v>
      </c>
      <c r="J239" s="332">
        <v>25</v>
      </c>
      <c r="K239" s="333">
        <f>+J239/I239</f>
        <v>12.5</v>
      </c>
      <c r="L239" s="360" t="s">
        <v>1764</v>
      </c>
      <c r="M239" s="360" t="s">
        <v>1473</v>
      </c>
    </row>
    <row r="240" spans="2:13" ht="141.75" x14ac:dyDescent="0.25">
      <c r="B240" s="711"/>
      <c r="C240" s="712"/>
      <c r="D240" s="709"/>
      <c r="E240" s="181" t="s">
        <v>906</v>
      </c>
      <c r="F240" s="342" t="s">
        <v>910</v>
      </c>
      <c r="G240" s="369" t="s">
        <v>908</v>
      </c>
      <c r="H240" s="360"/>
      <c r="I240" s="365" t="s">
        <v>1237</v>
      </c>
      <c r="J240" s="332" t="s">
        <v>1237</v>
      </c>
      <c r="K240" s="333">
        <v>1</v>
      </c>
      <c r="L240" s="360" t="s">
        <v>1765</v>
      </c>
      <c r="M240" s="360" t="s">
        <v>1474</v>
      </c>
    </row>
    <row r="241" spans="2:13" ht="78.75" x14ac:dyDescent="0.25">
      <c r="B241" s="711"/>
      <c r="C241" s="710" t="s">
        <v>374</v>
      </c>
      <c r="D241" s="708"/>
      <c r="E241" s="170" t="s">
        <v>375</v>
      </c>
      <c r="F241" s="342" t="s">
        <v>575</v>
      </c>
      <c r="G241" s="371" t="s">
        <v>580</v>
      </c>
      <c r="H241" s="360"/>
      <c r="I241" s="332">
        <v>59</v>
      </c>
      <c r="J241" s="332">
        <v>60</v>
      </c>
      <c r="K241" s="333">
        <f t="shared" ref="K241:K254" si="5">+J241/I241</f>
        <v>1.0169491525423728</v>
      </c>
      <c r="L241" s="360" t="s">
        <v>1766</v>
      </c>
      <c r="M241" s="360" t="s">
        <v>1475</v>
      </c>
    </row>
    <row r="242" spans="2:13" ht="204.75" x14ac:dyDescent="0.25">
      <c r="B242" s="711"/>
      <c r="C242" s="711"/>
      <c r="D242" s="713"/>
      <c r="E242" s="181" t="s">
        <v>925</v>
      </c>
      <c r="F242" s="342" t="s">
        <v>918</v>
      </c>
      <c r="G242" s="369" t="s">
        <v>911</v>
      </c>
      <c r="H242" s="360"/>
      <c r="I242" s="365">
        <v>8</v>
      </c>
      <c r="J242" s="332">
        <v>25</v>
      </c>
      <c r="K242" s="333">
        <f t="shared" si="5"/>
        <v>3.125</v>
      </c>
      <c r="L242" s="360" t="s">
        <v>1767</v>
      </c>
      <c r="M242" s="360" t="s">
        <v>1476</v>
      </c>
    </row>
    <row r="243" spans="2:13" ht="63" x14ac:dyDescent="0.25">
      <c r="B243" s="711"/>
      <c r="C243" s="712"/>
      <c r="D243" s="709"/>
      <c r="E243" s="181" t="s">
        <v>925</v>
      </c>
      <c r="F243" s="342" t="s">
        <v>919</v>
      </c>
      <c r="G243" s="369" t="s">
        <v>912</v>
      </c>
      <c r="H243" s="360"/>
      <c r="I243" s="365">
        <v>50</v>
      </c>
      <c r="J243" s="332">
        <v>372</v>
      </c>
      <c r="K243" s="333">
        <f t="shared" si="5"/>
        <v>7.44</v>
      </c>
      <c r="L243" s="360" t="s">
        <v>1477</v>
      </c>
      <c r="M243" s="376" t="s">
        <v>1478</v>
      </c>
    </row>
    <row r="244" spans="2:13" ht="63" x14ac:dyDescent="0.25">
      <c r="B244" s="711"/>
      <c r="C244" s="710" t="s">
        <v>376</v>
      </c>
      <c r="D244" s="708"/>
      <c r="E244" s="170" t="s">
        <v>377</v>
      </c>
      <c r="F244" s="342" t="s">
        <v>576</v>
      </c>
      <c r="G244" s="371" t="s">
        <v>581</v>
      </c>
      <c r="H244" s="360"/>
      <c r="I244" s="332">
        <v>4</v>
      </c>
      <c r="J244" s="332">
        <v>8</v>
      </c>
      <c r="K244" s="333">
        <f t="shared" si="5"/>
        <v>2</v>
      </c>
      <c r="L244" s="360" t="s">
        <v>1959</v>
      </c>
      <c r="M244" s="376" t="s">
        <v>1479</v>
      </c>
    </row>
    <row r="245" spans="2:13" ht="36" customHeight="1" x14ac:dyDescent="0.25">
      <c r="B245" s="711"/>
      <c r="C245" s="711"/>
      <c r="D245" s="713"/>
      <c r="E245" s="181" t="s">
        <v>926</v>
      </c>
      <c r="F245" s="342" t="s">
        <v>920</v>
      </c>
      <c r="G245" s="369" t="s">
        <v>916</v>
      </c>
      <c r="H245" s="360"/>
      <c r="I245" s="365">
        <v>300</v>
      </c>
      <c r="J245" s="355">
        <v>2425</v>
      </c>
      <c r="K245" s="333">
        <f t="shared" si="5"/>
        <v>8.0833333333333339</v>
      </c>
      <c r="L245" s="360" t="s">
        <v>1768</v>
      </c>
      <c r="M245" s="376" t="s">
        <v>1480</v>
      </c>
    </row>
    <row r="246" spans="2:13" ht="63" x14ac:dyDescent="0.25">
      <c r="B246" s="711"/>
      <c r="C246" s="712"/>
      <c r="D246" s="709"/>
      <c r="E246" s="181" t="s">
        <v>927</v>
      </c>
      <c r="F246" s="342" t="s">
        <v>921</v>
      </c>
      <c r="G246" s="369" t="s">
        <v>917</v>
      </c>
      <c r="H246" s="360"/>
      <c r="I246" s="365">
        <v>2</v>
      </c>
      <c r="J246" s="332">
        <v>2</v>
      </c>
      <c r="K246" s="333">
        <f t="shared" si="5"/>
        <v>1</v>
      </c>
      <c r="L246" s="360" t="s">
        <v>1960</v>
      </c>
      <c r="M246" s="376" t="s">
        <v>1481</v>
      </c>
    </row>
    <row r="247" spans="2:13" ht="94.5" x14ac:dyDescent="0.25">
      <c r="B247" s="711"/>
      <c r="C247" s="710" t="s">
        <v>372</v>
      </c>
      <c r="D247" s="708"/>
      <c r="E247" s="170" t="s">
        <v>573</v>
      </c>
      <c r="F247" s="342" t="s">
        <v>577</v>
      </c>
      <c r="G247" s="369" t="s">
        <v>583</v>
      </c>
      <c r="H247" s="360"/>
      <c r="I247" s="332">
        <v>1</v>
      </c>
      <c r="J247" s="332">
        <v>1</v>
      </c>
      <c r="K247" s="333">
        <f t="shared" si="5"/>
        <v>1</v>
      </c>
      <c r="L247" s="360" t="s">
        <v>1769</v>
      </c>
      <c r="M247" s="360" t="s">
        <v>1482</v>
      </c>
    </row>
    <row r="248" spans="2:13" ht="78.75" x14ac:dyDescent="0.25">
      <c r="B248" s="711"/>
      <c r="C248" s="711"/>
      <c r="D248" s="713"/>
      <c r="E248" s="181" t="s">
        <v>928</v>
      </c>
      <c r="F248" s="342" t="s">
        <v>922</v>
      </c>
      <c r="G248" s="369" t="s">
        <v>913</v>
      </c>
      <c r="H248" s="360"/>
      <c r="I248" s="366">
        <v>12000</v>
      </c>
      <c r="J248" s="355">
        <v>15195</v>
      </c>
      <c r="K248" s="333">
        <f t="shared" si="5"/>
        <v>1.2662500000000001</v>
      </c>
      <c r="L248" s="360" t="s">
        <v>1770</v>
      </c>
      <c r="M248" s="360" t="s">
        <v>1483</v>
      </c>
    </row>
    <row r="249" spans="2:13" ht="78.75" x14ac:dyDescent="0.25">
      <c r="B249" s="711"/>
      <c r="C249" s="711"/>
      <c r="D249" s="713"/>
      <c r="E249" s="181" t="s">
        <v>929</v>
      </c>
      <c r="F249" s="342" t="s">
        <v>923</v>
      </c>
      <c r="G249" s="369" t="s">
        <v>914</v>
      </c>
      <c r="H249" s="360"/>
      <c r="I249" s="365">
        <v>200</v>
      </c>
      <c r="J249" s="332">
        <v>285</v>
      </c>
      <c r="K249" s="333">
        <f t="shared" si="5"/>
        <v>1.425</v>
      </c>
      <c r="L249" s="360" t="s">
        <v>1771</v>
      </c>
      <c r="M249" s="360" t="s">
        <v>1484</v>
      </c>
    </row>
    <row r="250" spans="2:13" ht="94.5" x14ac:dyDescent="0.25">
      <c r="B250" s="712"/>
      <c r="C250" s="712"/>
      <c r="D250" s="709"/>
      <c r="E250" s="181" t="s">
        <v>930</v>
      </c>
      <c r="F250" s="342" t="s">
        <v>924</v>
      </c>
      <c r="G250" s="369" t="s">
        <v>915</v>
      </c>
      <c r="H250" s="360"/>
      <c r="I250" s="365">
        <v>10</v>
      </c>
      <c r="J250" s="332">
        <v>10</v>
      </c>
      <c r="K250" s="333">
        <f t="shared" si="5"/>
        <v>1</v>
      </c>
      <c r="L250" s="360" t="s">
        <v>1772</v>
      </c>
      <c r="M250" s="360" t="s">
        <v>1961</v>
      </c>
    </row>
    <row r="251" spans="2:13" ht="47.25" x14ac:dyDescent="0.25">
      <c r="B251" s="708" t="s">
        <v>378</v>
      </c>
      <c r="C251" s="710" t="s">
        <v>348</v>
      </c>
      <c r="D251" s="708"/>
      <c r="E251" s="170" t="s">
        <v>379</v>
      </c>
      <c r="F251" s="342" t="s">
        <v>584</v>
      </c>
      <c r="G251" s="369" t="s">
        <v>589</v>
      </c>
      <c r="H251" s="360"/>
      <c r="I251" s="332">
        <v>4</v>
      </c>
      <c r="J251" s="332">
        <v>5</v>
      </c>
      <c r="K251" s="333">
        <f t="shared" si="5"/>
        <v>1.25</v>
      </c>
      <c r="L251" s="356" t="s">
        <v>1490</v>
      </c>
      <c r="M251" s="842" t="s">
        <v>1488</v>
      </c>
    </row>
    <row r="252" spans="2:13" ht="28.5" customHeight="1" x14ac:dyDescent="0.25">
      <c r="B252" s="713"/>
      <c r="C252" s="712"/>
      <c r="D252" s="709"/>
      <c r="E252" s="181" t="s">
        <v>931</v>
      </c>
      <c r="F252" s="342" t="s">
        <v>937</v>
      </c>
      <c r="G252" s="369" t="s">
        <v>948</v>
      </c>
      <c r="H252" s="360"/>
      <c r="I252" s="335">
        <v>0.4</v>
      </c>
      <c r="J252" s="335">
        <v>1</v>
      </c>
      <c r="K252" s="333">
        <f t="shared" si="5"/>
        <v>2.5</v>
      </c>
      <c r="L252" s="356"/>
      <c r="M252" s="843"/>
    </row>
    <row r="253" spans="2:13" ht="31.5" x14ac:dyDescent="0.25">
      <c r="B253" s="713"/>
      <c r="C253" s="710" t="s">
        <v>348</v>
      </c>
      <c r="D253" s="708"/>
      <c r="E253" s="170" t="s">
        <v>380</v>
      </c>
      <c r="F253" s="342" t="s">
        <v>585</v>
      </c>
      <c r="G253" s="369" t="s">
        <v>590</v>
      </c>
      <c r="H253" s="360"/>
      <c r="I253" s="335">
        <v>0.8</v>
      </c>
      <c r="J253" s="335">
        <v>1</v>
      </c>
      <c r="K253" s="333">
        <f t="shared" si="5"/>
        <v>1.25</v>
      </c>
      <c r="L253" s="360" t="s">
        <v>1487</v>
      </c>
      <c r="M253" s="843"/>
    </row>
    <row r="254" spans="2:13" ht="63" x14ac:dyDescent="0.25">
      <c r="B254" s="713"/>
      <c r="C254" s="711"/>
      <c r="D254" s="713"/>
      <c r="E254" s="252" t="s">
        <v>932</v>
      </c>
      <c r="F254" s="342" t="s">
        <v>938</v>
      </c>
      <c r="G254" s="356" t="s">
        <v>946</v>
      </c>
      <c r="H254" s="360"/>
      <c r="I254" s="364">
        <v>0.6</v>
      </c>
      <c r="J254" s="335">
        <v>1</v>
      </c>
      <c r="K254" s="333">
        <f t="shared" si="5"/>
        <v>1.6666666666666667</v>
      </c>
      <c r="L254" s="356" t="s">
        <v>1773</v>
      </c>
      <c r="M254" s="843"/>
    </row>
    <row r="255" spans="2:13" ht="57" x14ac:dyDescent="0.25">
      <c r="B255" s="713"/>
      <c r="C255" s="711"/>
      <c r="D255" s="713"/>
      <c r="E255" s="252" t="s">
        <v>933</v>
      </c>
      <c r="F255" s="181" t="s">
        <v>939</v>
      </c>
      <c r="G255" s="686" t="s">
        <v>947</v>
      </c>
      <c r="H255" s="374"/>
      <c r="I255" s="687" t="s">
        <v>1238</v>
      </c>
      <c r="J255" s="687" t="s">
        <v>1238</v>
      </c>
      <c r="K255" s="688">
        <v>1</v>
      </c>
      <c r="L255" s="374" t="s">
        <v>1774</v>
      </c>
      <c r="M255" s="843"/>
    </row>
    <row r="256" spans="2:13" ht="57" x14ac:dyDescent="0.25">
      <c r="B256" s="713"/>
      <c r="C256" s="712"/>
      <c r="D256" s="709"/>
      <c r="E256" s="253" t="s">
        <v>934</v>
      </c>
      <c r="F256" s="342" t="s">
        <v>940</v>
      </c>
      <c r="G256" s="369" t="s">
        <v>945</v>
      </c>
      <c r="H256" s="360"/>
      <c r="I256" s="365" t="s">
        <v>1239</v>
      </c>
      <c r="J256" s="365" t="s">
        <v>1239</v>
      </c>
      <c r="K256" s="333">
        <v>1</v>
      </c>
      <c r="L256" s="356" t="s">
        <v>1485</v>
      </c>
      <c r="M256" s="844"/>
    </row>
    <row r="257" spans="2:14" ht="330.75" x14ac:dyDescent="0.25">
      <c r="B257" s="713"/>
      <c r="C257" s="710" t="s">
        <v>381</v>
      </c>
      <c r="D257" s="708"/>
      <c r="E257" s="170" t="s">
        <v>382</v>
      </c>
      <c r="F257" s="345" t="s">
        <v>586</v>
      </c>
      <c r="G257" s="371" t="s">
        <v>592</v>
      </c>
      <c r="H257" s="356"/>
      <c r="I257" s="332">
        <v>10</v>
      </c>
      <c r="J257" s="332">
        <v>11</v>
      </c>
      <c r="K257" s="341">
        <f>(J257*100%)/I257</f>
        <v>1.1000000000000001</v>
      </c>
      <c r="L257" s="378" t="s">
        <v>1318</v>
      </c>
      <c r="M257" s="853" t="s">
        <v>1319</v>
      </c>
    </row>
    <row r="258" spans="2:14" ht="271.5" customHeight="1" x14ac:dyDescent="0.25">
      <c r="B258" s="713"/>
      <c r="C258" s="711"/>
      <c r="D258" s="713"/>
      <c r="E258" s="181" t="s">
        <v>935</v>
      </c>
      <c r="F258" s="342" t="s">
        <v>941</v>
      </c>
      <c r="G258" s="369" t="s">
        <v>943</v>
      </c>
      <c r="H258" s="360"/>
      <c r="I258" s="365">
        <v>2</v>
      </c>
      <c r="J258" s="332">
        <v>2</v>
      </c>
      <c r="K258" s="341">
        <f>+J258/I258</f>
        <v>1</v>
      </c>
      <c r="L258" s="295" t="s">
        <v>1413</v>
      </c>
      <c r="M258" s="855"/>
    </row>
    <row r="259" spans="2:14" ht="409.5" x14ac:dyDescent="0.25">
      <c r="B259" s="713"/>
      <c r="C259" s="712"/>
      <c r="D259" s="709"/>
      <c r="E259" s="181" t="s">
        <v>936</v>
      </c>
      <c r="F259" s="342" t="s">
        <v>942</v>
      </c>
      <c r="G259" s="369" t="s">
        <v>944</v>
      </c>
      <c r="H259" s="360"/>
      <c r="I259" s="388" t="s">
        <v>1240</v>
      </c>
      <c r="J259" s="332" t="s">
        <v>1726</v>
      </c>
      <c r="K259" s="341">
        <v>1</v>
      </c>
      <c r="L259" s="295" t="s">
        <v>1414</v>
      </c>
      <c r="M259" s="854"/>
    </row>
    <row r="260" spans="2:14" ht="63" customHeight="1" x14ac:dyDescent="0.25">
      <c r="B260" s="713"/>
      <c r="C260" s="710" t="s">
        <v>949</v>
      </c>
      <c r="D260" s="708"/>
      <c r="E260" s="170" t="s">
        <v>383</v>
      </c>
      <c r="F260" s="342" t="s">
        <v>587</v>
      </c>
      <c r="G260" s="369" t="s">
        <v>593</v>
      </c>
      <c r="H260" s="360"/>
      <c r="I260" s="361">
        <v>24</v>
      </c>
      <c r="J260" s="395">
        <v>27</v>
      </c>
      <c r="K260" s="648">
        <f>+J260/I260</f>
        <v>1.125</v>
      </c>
      <c r="L260" s="846" t="s">
        <v>1491</v>
      </c>
      <c r="M260" s="849" t="s">
        <v>1347</v>
      </c>
    </row>
    <row r="261" spans="2:14" ht="45" customHeight="1" x14ac:dyDescent="0.25">
      <c r="B261" s="713"/>
      <c r="C261" s="712"/>
      <c r="D261" s="709"/>
      <c r="E261" s="181" t="s">
        <v>953</v>
      </c>
      <c r="F261" s="342" t="s">
        <v>958</v>
      </c>
      <c r="G261" s="369" t="s">
        <v>950</v>
      </c>
      <c r="H261" s="360"/>
      <c r="I261" s="365">
        <v>8</v>
      </c>
      <c r="J261" s="332">
        <v>76</v>
      </c>
      <c r="K261" s="649">
        <f>(34+42)/40</f>
        <v>1.9</v>
      </c>
      <c r="L261" s="847"/>
      <c r="M261" s="850"/>
    </row>
    <row r="262" spans="2:14" ht="47.25" x14ac:dyDescent="0.25">
      <c r="B262" s="713"/>
      <c r="C262" s="710" t="s">
        <v>384</v>
      </c>
      <c r="D262" s="708"/>
      <c r="E262" s="170" t="s">
        <v>385</v>
      </c>
      <c r="F262" s="693" t="s">
        <v>2003</v>
      </c>
      <c r="G262" s="371" t="s">
        <v>1493</v>
      </c>
      <c r="H262" s="360"/>
      <c r="I262" s="367">
        <v>0.09</v>
      </c>
      <c r="J262" s="362">
        <v>0.8</v>
      </c>
      <c r="K262" s="363">
        <f>+J262/I262</f>
        <v>8.8888888888888893</v>
      </c>
      <c r="L262" s="379" t="s">
        <v>2004</v>
      </c>
      <c r="M262" s="842" t="s">
        <v>1494</v>
      </c>
    </row>
    <row r="263" spans="2:14" ht="47.25" x14ac:dyDescent="0.25">
      <c r="B263" s="713"/>
      <c r="C263" s="712"/>
      <c r="D263" s="709"/>
      <c r="E263" s="254" t="s">
        <v>954</v>
      </c>
      <c r="F263" s="342" t="s">
        <v>957</v>
      </c>
      <c r="G263" s="369" t="s">
        <v>951</v>
      </c>
      <c r="H263" s="360"/>
      <c r="I263" s="332" t="s">
        <v>1237</v>
      </c>
      <c r="J263" s="332" t="s">
        <v>1237</v>
      </c>
      <c r="K263" s="333">
        <v>1</v>
      </c>
      <c r="L263" s="356" t="s">
        <v>1674</v>
      </c>
      <c r="M263" s="844"/>
    </row>
    <row r="264" spans="2:14" ht="94.5" x14ac:dyDescent="0.25">
      <c r="B264" s="713"/>
      <c r="C264" s="710"/>
      <c r="D264" s="708"/>
      <c r="E264" s="170" t="s">
        <v>599</v>
      </c>
      <c r="F264" s="345" t="s">
        <v>595</v>
      </c>
      <c r="G264" s="371" t="s">
        <v>2005</v>
      </c>
      <c r="H264" s="360"/>
      <c r="I264" s="332">
        <v>1</v>
      </c>
      <c r="J264" s="332">
        <v>1</v>
      </c>
      <c r="K264" s="333">
        <f>+J264/I264</f>
        <v>1</v>
      </c>
      <c r="L264" s="356" t="s">
        <v>1790</v>
      </c>
      <c r="M264" s="846" t="s">
        <v>1791</v>
      </c>
      <c r="N264" s="654"/>
    </row>
    <row r="265" spans="2:14" ht="63" x14ac:dyDescent="0.25">
      <c r="B265" s="709"/>
      <c r="C265" s="712"/>
      <c r="D265" s="709"/>
      <c r="E265" s="252" t="s">
        <v>955</v>
      </c>
      <c r="F265" s="342" t="s">
        <v>956</v>
      </c>
      <c r="G265" s="369" t="s">
        <v>2006</v>
      </c>
      <c r="H265" s="360"/>
      <c r="I265" s="332">
        <v>12</v>
      </c>
      <c r="J265" s="332">
        <v>12</v>
      </c>
      <c r="K265" s="333">
        <f>+J265/I265</f>
        <v>1</v>
      </c>
      <c r="L265" s="356" t="s">
        <v>1775</v>
      </c>
      <c r="M265" s="847"/>
      <c r="N265" s="654"/>
    </row>
    <row r="266" spans="2:14" ht="78.75" x14ac:dyDescent="0.25">
      <c r="B266" s="710" t="s">
        <v>386</v>
      </c>
      <c r="C266" s="710" t="s">
        <v>387</v>
      </c>
      <c r="D266" s="708"/>
      <c r="E266" s="170" t="s">
        <v>388</v>
      </c>
      <c r="F266" s="348" t="s">
        <v>596</v>
      </c>
      <c r="G266" s="371" t="s">
        <v>601</v>
      </c>
      <c r="H266" s="360"/>
      <c r="I266" s="335">
        <v>0.12</v>
      </c>
      <c r="J266" s="334">
        <v>0.33</v>
      </c>
      <c r="K266" s="334">
        <v>1</v>
      </c>
      <c r="L266" s="370" t="s">
        <v>1776</v>
      </c>
      <c r="M266" s="842" t="s">
        <v>1461</v>
      </c>
    </row>
    <row r="267" spans="2:14" ht="63" x14ac:dyDescent="0.25">
      <c r="B267" s="711"/>
      <c r="C267" s="711"/>
      <c r="D267" s="713"/>
      <c r="E267" s="181" t="s">
        <v>966</v>
      </c>
      <c r="F267" s="342" t="s">
        <v>973</v>
      </c>
      <c r="G267" s="369" t="s">
        <v>959</v>
      </c>
      <c r="H267" s="360"/>
      <c r="I267" s="365">
        <v>66</v>
      </c>
      <c r="J267" s="365">
        <f>69+46</f>
        <v>115</v>
      </c>
      <c r="K267" s="334">
        <v>1</v>
      </c>
      <c r="L267" s="370" t="s">
        <v>1357</v>
      </c>
      <c r="M267" s="843"/>
    </row>
    <row r="268" spans="2:14" ht="63" x14ac:dyDescent="0.25">
      <c r="B268" s="711"/>
      <c r="C268" s="711"/>
      <c r="D268" s="713"/>
      <c r="E268" s="181" t="s">
        <v>967</v>
      </c>
      <c r="F268" s="342" t="s">
        <v>974</v>
      </c>
      <c r="G268" s="369" t="s">
        <v>2007</v>
      </c>
      <c r="H268" s="360"/>
      <c r="I268" s="364">
        <v>1</v>
      </c>
      <c r="J268" s="334">
        <v>1</v>
      </c>
      <c r="K268" s="334">
        <v>1</v>
      </c>
      <c r="L268" s="380" t="s">
        <v>1777</v>
      </c>
      <c r="M268" s="843"/>
    </row>
    <row r="269" spans="2:14" ht="47.25" x14ac:dyDescent="0.25">
      <c r="B269" s="711"/>
      <c r="C269" s="711"/>
      <c r="D269" s="713"/>
      <c r="E269" s="181" t="s">
        <v>967</v>
      </c>
      <c r="F269" s="342" t="s">
        <v>975</v>
      </c>
      <c r="G269" s="369" t="s">
        <v>961</v>
      </c>
      <c r="H269" s="360"/>
      <c r="I269" s="365">
        <v>5</v>
      </c>
      <c r="J269" s="332">
        <v>4</v>
      </c>
      <c r="K269" s="333">
        <f>+J269/I269</f>
        <v>0.8</v>
      </c>
      <c r="L269" s="360" t="s">
        <v>1358</v>
      </c>
      <c r="M269" s="843"/>
    </row>
    <row r="270" spans="2:14" ht="78.75" x14ac:dyDescent="0.25">
      <c r="B270" s="711"/>
      <c r="C270" s="711"/>
      <c r="D270" s="713"/>
      <c r="E270" s="181" t="s">
        <v>968</v>
      </c>
      <c r="F270" s="342" t="s">
        <v>976</v>
      </c>
      <c r="G270" s="369" t="s">
        <v>962</v>
      </c>
      <c r="H270" s="360"/>
      <c r="I270" s="364">
        <f>80%</f>
        <v>0.8</v>
      </c>
      <c r="J270" s="335">
        <v>1</v>
      </c>
      <c r="K270" s="333">
        <f>+J270/I270</f>
        <v>1.25</v>
      </c>
      <c r="L270" s="360" t="s">
        <v>1359</v>
      </c>
      <c r="M270" s="843"/>
    </row>
    <row r="271" spans="2:14" ht="78.75" x14ac:dyDescent="0.25">
      <c r="B271" s="711"/>
      <c r="C271" s="712"/>
      <c r="D271" s="709"/>
      <c r="E271" s="181" t="s">
        <v>969</v>
      </c>
      <c r="F271" s="342" t="s">
        <v>977</v>
      </c>
      <c r="G271" s="369" t="s">
        <v>963</v>
      </c>
      <c r="H271" s="360"/>
      <c r="I271" s="365">
        <v>1</v>
      </c>
      <c r="J271" s="332">
        <v>2</v>
      </c>
      <c r="K271" s="333">
        <f>+J271/I271</f>
        <v>2</v>
      </c>
      <c r="L271" s="360" t="s">
        <v>1360</v>
      </c>
      <c r="M271" s="843"/>
    </row>
    <row r="272" spans="2:14" ht="63" x14ac:dyDescent="0.25">
      <c r="B272" s="711"/>
      <c r="C272" s="710" t="s">
        <v>389</v>
      </c>
      <c r="D272" s="708"/>
      <c r="E272" s="170" t="s">
        <v>390</v>
      </c>
      <c r="F272" s="348" t="s">
        <v>597</v>
      </c>
      <c r="G272" s="371" t="s">
        <v>602</v>
      </c>
      <c r="H272" s="360"/>
      <c r="I272" s="355">
        <v>1200</v>
      </c>
      <c r="J272" s="355">
        <f>897+532</f>
        <v>1429</v>
      </c>
      <c r="K272" s="333">
        <f>+J272/I272</f>
        <v>1.1908333333333334</v>
      </c>
      <c r="L272" s="360" t="s">
        <v>1361</v>
      </c>
      <c r="M272" s="843"/>
    </row>
    <row r="273" spans="2:13" ht="63" x14ac:dyDescent="0.25">
      <c r="B273" s="711"/>
      <c r="C273" s="711"/>
      <c r="D273" s="713"/>
      <c r="E273" s="181" t="s">
        <v>970</v>
      </c>
      <c r="F273" s="342" t="s">
        <v>978</v>
      </c>
      <c r="G273" s="369" t="s">
        <v>964</v>
      </c>
      <c r="H273" s="360"/>
      <c r="I273" s="332">
        <v>1</v>
      </c>
      <c r="J273" s="332">
        <v>1</v>
      </c>
      <c r="K273" s="334">
        <v>1</v>
      </c>
      <c r="L273" s="380" t="s">
        <v>1778</v>
      </c>
      <c r="M273" s="843"/>
    </row>
    <row r="274" spans="2:13" ht="94.5" x14ac:dyDescent="0.25">
      <c r="B274" s="711"/>
      <c r="C274" s="712"/>
      <c r="D274" s="709"/>
      <c r="E274" s="181" t="s">
        <v>971</v>
      </c>
      <c r="F274" s="342" t="s">
        <v>2008</v>
      </c>
      <c r="G274" s="369" t="s">
        <v>965</v>
      </c>
      <c r="H274" s="360"/>
      <c r="I274" s="332">
        <v>10</v>
      </c>
      <c r="J274" s="332">
        <v>46</v>
      </c>
      <c r="K274" s="333">
        <f>+J274/I274</f>
        <v>4.5999999999999996</v>
      </c>
      <c r="L274" s="360" t="s">
        <v>1779</v>
      </c>
      <c r="M274" s="843"/>
    </row>
    <row r="275" spans="2:13" ht="47.25" x14ac:dyDescent="0.25">
      <c r="B275" s="711"/>
      <c r="C275" s="710" t="s">
        <v>389</v>
      </c>
      <c r="D275" s="812"/>
      <c r="E275" s="255" t="s">
        <v>594</v>
      </c>
      <c r="F275" s="350" t="s">
        <v>598</v>
      </c>
      <c r="G275" s="371" t="s">
        <v>603</v>
      </c>
      <c r="H275" s="360"/>
      <c r="I275" s="335">
        <v>0.8</v>
      </c>
      <c r="J275" s="335">
        <v>1</v>
      </c>
      <c r="K275" s="333">
        <f>+J275/I275</f>
        <v>1.25</v>
      </c>
      <c r="L275" s="360" t="s">
        <v>1780</v>
      </c>
      <c r="M275" s="843"/>
    </row>
    <row r="276" spans="2:13" ht="47.25" x14ac:dyDescent="0.25">
      <c r="B276" s="712"/>
      <c r="C276" s="712"/>
      <c r="D276" s="813"/>
      <c r="E276" s="181" t="s">
        <v>972</v>
      </c>
      <c r="F276" s="342" t="s">
        <v>980</v>
      </c>
      <c r="G276" s="369" t="s">
        <v>603</v>
      </c>
      <c r="H276" s="360"/>
      <c r="I276" s="335">
        <v>0.5</v>
      </c>
      <c r="J276" s="335">
        <v>1</v>
      </c>
      <c r="K276" s="333">
        <f>+J276/I276</f>
        <v>2</v>
      </c>
      <c r="L276" s="360" t="s">
        <v>1781</v>
      </c>
      <c r="M276" s="844"/>
    </row>
    <row r="277" spans="2:13" x14ac:dyDescent="0.25">
      <c r="B277" s="73"/>
      <c r="C277" s="73"/>
      <c r="D277" s="73"/>
      <c r="E277" s="73"/>
      <c r="F277" s="73"/>
      <c r="G277" s="49"/>
      <c r="H277" s="49"/>
      <c r="I277" s="49"/>
      <c r="J277" s="52"/>
      <c r="K277" s="49"/>
      <c r="L277" s="49"/>
    </row>
    <row r="278" spans="2:13" ht="15.75" thickBot="1" x14ac:dyDescent="0.3">
      <c r="B278" s="73"/>
      <c r="C278" s="73"/>
      <c r="D278" s="73"/>
      <c r="E278" s="73"/>
      <c r="F278" s="73"/>
      <c r="G278" s="49"/>
      <c r="H278" s="49"/>
      <c r="I278" s="49"/>
      <c r="J278" s="52"/>
      <c r="K278" s="49"/>
      <c r="L278" s="49"/>
    </row>
    <row r="279" spans="2:13" ht="15.75" thickBot="1" x14ac:dyDescent="0.3">
      <c r="B279" s="716" t="s">
        <v>183</v>
      </c>
      <c r="C279" s="717"/>
      <c r="D279" s="718"/>
      <c r="E279" s="73"/>
      <c r="F279" s="73"/>
      <c r="G279" s="49"/>
      <c r="H279" s="49"/>
      <c r="I279" s="49"/>
      <c r="J279" s="52"/>
      <c r="K279" s="49"/>
      <c r="L279" s="49"/>
    </row>
    <row r="280" spans="2:13" x14ac:dyDescent="0.25">
      <c r="B280" s="229" t="s">
        <v>184</v>
      </c>
      <c r="C280" s="229" t="s">
        <v>185</v>
      </c>
      <c r="D280" s="229" t="s">
        <v>186</v>
      </c>
      <c r="E280" s="73"/>
      <c r="F280" s="73"/>
      <c r="G280" s="49"/>
      <c r="H280" s="49"/>
      <c r="I280" s="49"/>
      <c r="J280" s="52"/>
      <c r="K280" s="49"/>
      <c r="L280" s="49"/>
    </row>
    <row r="281" spans="2:13" ht="180" x14ac:dyDescent="0.25">
      <c r="B281" s="176" t="s">
        <v>391</v>
      </c>
      <c r="C281" s="645">
        <f>AVERAGE(K68:K102)</f>
        <v>1.7834282580911152</v>
      </c>
      <c r="D281" s="178" t="s">
        <v>1497</v>
      </c>
      <c r="E281" s="73"/>
      <c r="F281" s="73"/>
      <c r="G281" s="49"/>
      <c r="H281" s="49"/>
      <c r="I281" s="49"/>
      <c r="J281" s="52"/>
      <c r="K281" s="49"/>
      <c r="L281" s="49"/>
    </row>
    <row r="282" spans="2:13" ht="45" x14ac:dyDescent="0.25">
      <c r="B282" s="176" t="s">
        <v>392</v>
      </c>
      <c r="C282" s="645">
        <f>AVERAGE(K103:K115)</f>
        <v>2.3661345382687484</v>
      </c>
      <c r="D282" s="178"/>
      <c r="E282" s="73"/>
      <c r="F282" s="73"/>
      <c r="G282" s="49"/>
      <c r="H282" s="49"/>
      <c r="I282" s="49"/>
      <c r="J282" s="52"/>
      <c r="K282" s="49"/>
      <c r="L282" s="49"/>
    </row>
    <row r="283" spans="2:13" ht="90" x14ac:dyDescent="0.25">
      <c r="B283" s="176" t="s">
        <v>393</v>
      </c>
      <c r="C283" s="645">
        <f>AVERAGE(K116:K143)</f>
        <v>1.5293430854874142</v>
      </c>
      <c r="D283" s="178"/>
      <c r="E283" s="73"/>
      <c r="F283" s="73"/>
      <c r="G283" s="49"/>
      <c r="H283" s="49"/>
      <c r="I283" s="49"/>
      <c r="J283" s="52"/>
      <c r="K283" s="49"/>
      <c r="L283" s="49"/>
    </row>
    <row r="284" spans="2:13" ht="120" x14ac:dyDescent="0.25">
      <c r="B284" s="176" t="s">
        <v>394</v>
      </c>
      <c r="C284" s="645">
        <f>AVERAGE(K144:K156)</f>
        <v>2.3974358974358974</v>
      </c>
      <c r="D284" s="178"/>
      <c r="E284" s="73"/>
      <c r="F284" s="73"/>
      <c r="G284" s="49"/>
      <c r="H284" s="49"/>
      <c r="I284" s="49"/>
      <c r="J284" s="52"/>
      <c r="K284" s="49"/>
      <c r="L284" s="49"/>
    </row>
    <row r="285" spans="2:13" ht="75" x14ac:dyDescent="0.25">
      <c r="B285" s="176" t="s">
        <v>395</v>
      </c>
      <c r="C285" s="645">
        <f>AVERAGE(K157:K172)</f>
        <v>2.084873122710623</v>
      </c>
      <c r="D285" s="178" t="s">
        <v>1498</v>
      </c>
      <c r="E285" s="73"/>
      <c r="F285" s="73"/>
      <c r="G285" s="49"/>
      <c r="H285" s="49"/>
      <c r="I285" s="49"/>
      <c r="J285" s="52"/>
      <c r="K285" s="49"/>
      <c r="L285" s="49"/>
    </row>
    <row r="286" spans="2:13" ht="120" x14ac:dyDescent="0.25">
      <c r="B286" s="176" t="s">
        <v>396</v>
      </c>
      <c r="C286" s="645">
        <f>AVERAGE(K173:K228)</f>
        <v>1.655237501742066</v>
      </c>
      <c r="D286" s="178"/>
      <c r="E286" s="73"/>
      <c r="F286" s="73"/>
      <c r="G286" s="49"/>
      <c r="H286" s="49"/>
      <c r="I286" s="49"/>
      <c r="J286" s="52"/>
      <c r="K286" s="49"/>
      <c r="L286" s="49"/>
    </row>
    <row r="287" spans="2:13" ht="75" x14ac:dyDescent="0.25">
      <c r="B287" s="176" t="s">
        <v>397</v>
      </c>
      <c r="C287" s="645">
        <f>AVERAGE(K229:K250)</f>
        <v>3.0983350294642444</v>
      </c>
      <c r="D287" s="178"/>
      <c r="E287" s="73"/>
      <c r="F287" s="73"/>
      <c r="G287" s="49"/>
      <c r="H287" s="49"/>
      <c r="I287" s="49"/>
      <c r="J287" s="52"/>
      <c r="K287" s="49"/>
      <c r="L287" s="49"/>
    </row>
    <row r="288" spans="2:13" ht="90" x14ac:dyDescent="0.25">
      <c r="B288" s="176" t="s">
        <v>398</v>
      </c>
      <c r="C288" s="645">
        <f>AVERAGE(K251:K265)</f>
        <v>1.7787037037037039</v>
      </c>
      <c r="D288" s="178"/>
      <c r="E288" s="73"/>
      <c r="F288" s="73"/>
      <c r="G288" s="49"/>
      <c r="H288" s="49"/>
      <c r="I288" s="49"/>
      <c r="J288" s="52"/>
      <c r="K288" s="49"/>
      <c r="L288" s="49"/>
    </row>
    <row r="289" spans="1:12" ht="60" x14ac:dyDescent="0.25">
      <c r="B289" s="176" t="s">
        <v>399</v>
      </c>
      <c r="C289" s="645">
        <f>AVERAGE(K266:K276)</f>
        <v>1.5537121212121212</v>
      </c>
      <c r="D289" s="178"/>
      <c r="E289" s="73"/>
      <c r="F289" s="73"/>
      <c r="G289" s="49"/>
      <c r="H289" s="49"/>
      <c r="I289" s="49"/>
      <c r="J289" s="52"/>
      <c r="K289" s="49"/>
      <c r="L289" s="49"/>
    </row>
    <row r="290" spans="1:12" ht="15.75" thickBot="1" x14ac:dyDescent="0.3">
      <c r="B290" s="73"/>
      <c r="C290" s="73"/>
      <c r="D290" s="73"/>
      <c r="E290" s="73"/>
      <c r="F290" s="73"/>
      <c r="G290" s="49"/>
      <c r="H290" s="49"/>
      <c r="I290" s="49"/>
      <c r="J290" s="52"/>
      <c r="K290" s="49"/>
      <c r="L290" s="49"/>
    </row>
    <row r="291" spans="1:12" ht="15.75" thickBot="1" x14ac:dyDescent="0.3">
      <c r="B291" s="716" t="s">
        <v>187</v>
      </c>
      <c r="C291" s="717"/>
      <c r="D291" s="717"/>
      <c r="E291" s="718"/>
      <c r="F291" s="73"/>
      <c r="G291" s="49"/>
      <c r="H291" s="49"/>
      <c r="I291" s="49"/>
      <c r="J291" s="52"/>
      <c r="K291" s="49"/>
      <c r="L291" s="49"/>
    </row>
    <row r="292" spans="1:12" ht="72.75" customHeight="1" x14ac:dyDescent="0.25">
      <c r="B292" s="34" t="s">
        <v>188</v>
      </c>
      <c r="C292" s="34" t="s">
        <v>256</v>
      </c>
      <c r="D292" s="34" t="s">
        <v>189</v>
      </c>
      <c r="E292" s="34" t="s">
        <v>190</v>
      </c>
      <c r="F292" s="73"/>
      <c r="G292" s="49"/>
      <c r="H292" s="49"/>
      <c r="I292" s="49"/>
      <c r="J292" s="52"/>
      <c r="K292" s="49"/>
      <c r="L292" s="49"/>
    </row>
    <row r="293" spans="1:12" ht="63" x14ac:dyDescent="0.25">
      <c r="B293" s="260" t="s">
        <v>981</v>
      </c>
      <c r="C293" s="261" t="s">
        <v>982</v>
      </c>
      <c r="D293" s="397">
        <v>1</v>
      </c>
      <c r="E293" s="371" t="s">
        <v>983</v>
      </c>
      <c r="F293" s="804" t="s">
        <v>984</v>
      </c>
      <c r="G293" s="49"/>
      <c r="H293" s="49"/>
      <c r="I293" s="49"/>
      <c r="J293" s="52"/>
      <c r="K293" s="49"/>
      <c r="L293" s="49"/>
    </row>
    <row r="294" spans="1:12" ht="78.75" x14ac:dyDescent="0.25">
      <c r="B294" s="260" t="s">
        <v>985</v>
      </c>
      <c r="C294" s="261" t="s">
        <v>986</v>
      </c>
      <c r="D294" s="397">
        <v>0.9</v>
      </c>
      <c r="E294" s="371" t="s">
        <v>1499</v>
      </c>
      <c r="F294" s="804"/>
      <c r="G294" s="49"/>
      <c r="H294" s="49"/>
      <c r="I294" s="49"/>
      <c r="J294" s="52"/>
      <c r="K294" s="49"/>
      <c r="L294" s="49"/>
    </row>
    <row r="295" spans="1:12" ht="63" x14ac:dyDescent="0.25">
      <c r="A295" s="184" t="s">
        <v>1727</v>
      </c>
      <c r="B295" s="260" t="s">
        <v>988</v>
      </c>
      <c r="C295" s="261" t="s">
        <v>989</v>
      </c>
      <c r="D295" s="397">
        <v>1</v>
      </c>
      <c r="E295" s="371" t="s">
        <v>1500</v>
      </c>
      <c r="F295" s="804"/>
      <c r="G295" s="49"/>
      <c r="H295" s="49"/>
      <c r="I295" s="49"/>
      <c r="J295" s="52"/>
      <c r="K295" s="49"/>
      <c r="L295" s="49"/>
    </row>
    <row r="296" spans="1:12" ht="47.25" x14ac:dyDescent="0.25">
      <c r="B296" s="260" t="s">
        <v>991</v>
      </c>
      <c r="C296" s="261" t="s">
        <v>992</v>
      </c>
      <c r="D296" s="397">
        <v>1</v>
      </c>
      <c r="E296" s="371" t="s">
        <v>1501</v>
      </c>
      <c r="F296" s="804"/>
      <c r="G296" s="49"/>
      <c r="H296" s="49"/>
      <c r="I296" s="49"/>
      <c r="J296" s="52"/>
      <c r="K296" s="49"/>
      <c r="L296" s="49"/>
    </row>
    <row r="297" spans="1:12" ht="63" x14ac:dyDescent="0.25">
      <c r="B297" s="260" t="s">
        <v>994</v>
      </c>
      <c r="C297" s="261" t="s">
        <v>995</v>
      </c>
      <c r="D297" s="397">
        <v>1</v>
      </c>
      <c r="E297" s="371" t="s">
        <v>1502</v>
      </c>
      <c r="F297" s="804"/>
      <c r="G297" s="49"/>
      <c r="H297" s="49"/>
      <c r="I297" s="49"/>
      <c r="J297" s="52"/>
      <c r="K297" s="49"/>
      <c r="L297" s="49"/>
    </row>
    <row r="298" spans="1:12" ht="47.25" x14ac:dyDescent="0.25">
      <c r="B298" s="260" t="s">
        <v>997</v>
      </c>
      <c r="C298" s="261" t="s">
        <v>998</v>
      </c>
      <c r="D298" s="397">
        <v>1</v>
      </c>
      <c r="E298" s="371" t="s">
        <v>1503</v>
      </c>
      <c r="F298" s="804"/>
      <c r="G298" s="49"/>
      <c r="H298" s="49"/>
      <c r="I298" s="49"/>
      <c r="J298" s="52"/>
      <c r="K298" s="49"/>
      <c r="L298" s="49"/>
    </row>
    <row r="299" spans="1:12" ht="78.75" x14ac:dyDescent="0.25">
      <c r="B299" s="261" t="s">
        <v>1000</v>
      </c>
      <c r="C299" s="261" t="s">
        <v>1001</v>
      </c>
      <c r="D299" s="397">
        <v>1</v>
      </c>
      <c r="E299" s="371" t="s">
        <v>1002</v>
      </c>
      <c r="F299" s="804"/>
      <c r="G299" s="49"/>
      <c r="H299" s="49"/>
      <c r="I299" s="49"/>
      <c r="J299" s="52"/>
      <c r="K299" s="49"/>
      <c r="L299" s="49"/>
    </row>
    <row r="300" spans="1:12" ht="30" x14ac:dyDescent="0.25">
      <c r="B300" s="805" t="s">
        <v>1000</v>
      </c>
      <c r="C300" s="265" t="s">
        <v>1003</v>
      </c>
      <c r="D300" s="807">
        <v>1</v>
      </c>
      <c r="E300" s="809" t="s">
        <v>2009</v>
      </c>
      <c r="F300" s="811" t="s">
        <v>1005</v>
      </c>
      <c r="G300" s="49"/>
      <c r="H300" s="49"/>
      <c r="I300" s="49"/>
      <c r="J300" s="52"/>
      <c r="K300" s="49"/>
      <c r="L300" s="49"/>
    </row>
    <row r="301" spans="1:12" ht="30" x14ac:dyDescent="0.25">
      <c r="B301" s="805"/>
      <c r="C301" s="265" t="s">
        <v>1006</v>
      </c>
      <c r="D301" s="807"/>
      <c r="E301" s="809"/>
      <c r="F301" s="811"/>
      <c r="G301" s="49"/>
      <c r="H301" s="49"/>
      <c r="I301" s="49"/>
      <c r="J301" s="52"/>
      <c r="K301" s="49"/>
      <c r="L301" s="49"/>
    </row>
    <row r="302" spans="1:12" x14ac:dyDescent="0.25">
      <c r="B302" s="805"/>
      <c r="C302" s="265" t="s">
        <v>1007</v>
      </c>
      <c r="D302" s="807"/>
      <c r="E302" s="809"/>
      <c r="F302" s="811"/>
      <c r="G302" s="49"/>
      <c r="H302" s="49"/>
      <c r="I302" s="49"/>
      <c r="J302" s="52"/>
      <c r="K302" s="49"/>
      <c r="L302" s="49"/>
    </row>
    <row r="303" spans="1:12" ht="30" x14ac:dyDescent="0.25">
      <c r="B303" s="805"/>
      <c r="C303" s="265" t="s">
        <v>1008</v>
      </c>
      <c r="D303" s="807"/>
      <c r="E303" s="809"/>
      <c r="F303" s="811"/>
      <c r="G303" s="49"/>
      <c r="H303" s="49"/>
      <c r="I303" s="49"/>
      <c r="J303" s="52"/>
      <c r="K303" s="49"/>
      <c r="L303" s="49"/>
    </row>
    <row r="304" spans="1:12" ht="60" x14ac:dyDescent="0.25">
      <c r="B304" s="805"/>
      <c r="C304" s="265" t="s">
        <v>1009</v>
      </c>
      <c r="D304" s="807"/>
      <c r="E304" s="809"/>
      <c r="F304" s="811"/>
      <c r="G304" s="49"/>
      <c r="H304" s="49"/>
      <c r="I304" s="49"/>
      <c r="J304" s="52"/>
      <c r="K304" s="49"/>
      <c r="L304" s="49"/>
    </row>
    <row r="305" spans="2:12" ht="45" x14ac:dyDescent="0.25">
      <c r="B305" s="805"/>
      <c r="C305" s="265" t="s">
        <v>1010</v>
      </c>
      <c r="D305" s="807"/>
      <c r="E305" s="809"/>
      <c r="F305" s="811"/>
      <c r="G305" s="49"/>
      <c r="H305" s="49"/>
      <c r="I305" s="49"/>
      <c r="J305" s="52"/>
      <c r="K305" s="49"/>
      <c r="L305" s="49"/>
    </row>
    <row r="306" spans="2:12" ht="45" x14ac:dyDescent="0.25">
      <c r="B306" s="806"/>
      <c r="C306" s="266" t="s">
        <v>1011</v>
      </c>
      <c r="D306" s="808"/>
      <c r="E306" s="810"/>
      <c r="F306" s="811"/>
      <c r="G306" s="49"/>
      <c r="H306" s="49"/>
      <c r="I306" s="49"/>
      <c r="J306" s="52"/>
      <c r="K306" s="49"/>
      <c r="L306" s="49"/>
    </row>
    <row r="307" spans="2:12" ht="90" x14ac:dyDescent="0.25">
      <c r="B307" s="805" t="s">
        <v>1012</v>
      </c>
      <c r="C307" s="265" t="s">
        <v>1013</v>
      </c>
      <c r="D307" s="807">
        <v>1</v>
      </c>
      <c r="E307" s="805" t="s">
        <v>1504</v>
      </c>
      <c r="F307" s="811"/>
      <c r="G307" s="49"/>
      <c r="H307" s="49"/>
      <c r="I307" s="49"/>
      <c r="J307" s="52"/>
      <c r="K307" s="49"/>
      <c r="L307" s="49"/>
    </row>
    <row r="308" spans="2:12" ht="60" x14ac:dyDescent="0.25">
      <c r="B308" s="805"/>
      <c r="C308" s="265" t="s">
        <v>1009</v>
      </c>
      <c r="D308" s="807"/>
      <c r="E308" s="805"/>
      <c r="F308" s="811"/>
      <c r="G308" s="49"/>
      <c r="H308" s="49"/>
      <c r="I308" s="49"/>
      <c r="J308" s="52"/>
      <c r="K308" s="49"/>
      <c r="L308" s="49"/>
    </row>
    <row r="309" spans="2:12" ht="45" x14ac:dyDescent="0.25">
      <c r="B309" s="805"/>
      <c r="C309" s="265" t="s">
        <v>1010</v>
      </c>
      <c r="D309" s="807"/>
      <c r="E309" s="805"/>
      <c r="F309" s="811"/>
      <c r="G309" s="49"/>
      <c r="H309" s="49"/>
      <c r="I309" s="49"/>
      <c r="J309" s="52"/>
      <c r="K309" s="49"/>
      <c r="L309" s="49"/>
    </row>
    <row r="310" spans="2:12" ht="150" x14ac:dyDescent="0.25">
      <c r="B310" s="398" t="s">
        <v>1015</v>
      </c>
      <c r="C310" s="398" t="s">
        <v>1016</v>
      </c>
      <c r="D310" s="694">
        <v>1</v>
      </c>
      <c r="E310" s="398" t="s">
        <v>1507</v>
      </c>
      <c r="F310" s="814" t="s">
        <v>1018</v>
      </c>
      <c r="G310" s="49"/>
      <c r="H310" s="49"/>
      <c r="I310" s="49"/>
      <c r="J310" s="52"/>
      <c r="K310" s="49"/>
      <c r="L310" s="49"/>
    </row>
    <row r="311" spans="2:12" ht="60" x14ac:dyDescent="0.25">
      <c r="B311" s="809" t="s">
        <v>1019</v>
      </c>
      <c r="C311" s="265" t="s">
        <v>1020</v>
      </c>
      <c r="D311" s="807">
        <v>0.95</v>
      </c>
      <c r="E311" s="809" t="s">
        <v>1508</v>
      </c>
      <c r="F311" s="814"/>
      <c r="G311" s="49"/>
      <c r="H311" s="49"/>
      <c r="I311" s="49"/>
      <c r="J311" s="52"/>
      <c r="K311" s="49"/>
      <c r="L311" s="49"/>
    </row>
    <row r="312" spans="2:12" ht="45" x14ac:dyDescent="0.25">
      <c r="B312" s="809"/>
      <c r="C312" s="265" t="s">
        <v>1022</v>
      </c>
      <c r="D312" s="807"/>
      <c r="E312" s="809"/>
      <c r="F312" s="814"/>
      <c r="G312" s="49"/>
      <c r="H312" s="49"/>
      <c r="I312" s="49"/>
      <c r="J312" s="52"/>
      <c r="K312" s="49"/>
      <c r="L312" s="49"/>
    </row>
    <row r="313" spans="2:12" ht="75" x14ac:dyDescent="0.25">
      <c r="B313" s="809"/>
      <c r="C313" s="265" t="s">
        <v>1023</v>
      </c>
      <c r="D313" s="807"/>
      <c r="E313" s="809"/>
      <c r="F313" s="814"/>
      <c r="G313" s="49"/>
      <c r="H313" s="49"/>
      <c r="I313" s="49"/>
      <c r="J313" s="52"/>
      <c r="K313" s="49"/>
      <c r="L313" s="49"/>
    </row>
    <row r="314" spans="2:12" ht="75" x14ac:dyDescent="0.25">
      <c r="B314" s="809"/>
      <c r="C314" s="265" t="s">
        <v>1024</v>
      </c>
      <c r="D314" s="807"/>
      <c r="E314" s="809"/>
      <c r="F314" s="814"/>
      <c r="G314" s="49"/>
      <c r="H314" s="49"/>
      <c r="I314" s="49"/>
      <c r="J314" s="52"/>
      <c r="K314" s="49"/>
      <c r="L314" s="49"/>
    </row>
    <row r="315" spans="2:12" ht="90" x14ac:dyDescent="0.25">
      <c r="B315" s="809" t="s">
        <v>1025</v>
      </c>
      <c r="C315" s="265" t="s">
        <v>1026</v>
      </c>
      <c r="D315" s="381">
        <v>1</v>
      </c>
      <c r="E315" s="382" t="s">
        <v>1027</v>
      </c>
      <c r="F315" s="818" t="s">
        <v>1028</v>
      </c>
      <c r="G315" s="49"/>
      <c r="H315" s="49"/>
      <c r="I315" s="49"/>
      <c r="J315" s="52"/>
      <c r="K315" s="49"/>
      <c r="L315" s="49"/>
    </row>
    <row r="316" spans="2:12" ht="120" x14ac:dyDescent="0.25">
      <c r="B316" s="809"/>
      <c r="C316" s="265" t="s">
        <v>1029</v>
      </c>
      <c r="D316" s="381">
        <v>1</v>
      </c>
      <c r="E316" s="617" t="s">
        <v>1680</v>
      </c>
      <c r="F316" s="818"/>
      <c r="G316" s="49"/>
      <c r="H316" s="49"/>
      <c r="I316" s="49"/>
      <c r="J316" s="52"/>
      <c r="K316" s="49"/>
      <c r="L316" s="49"/>
    </row>
    <row r="317" spans="2:12" ht="150" x14ac:dyDescent="0.25">
      <c r="B317" s="809"/>
      <c r="C317" s="265" t="s">
        <v>1031</v>
      </c>
      <c r="D317" s="381">
        <v>1</v>
      </c>
      <c r="E317" s="382" t="s">
        <v>1032</v>
      </c>
      <c r="F317" s="818"/>
      <c r="G317" s="49"/>
      <c r="H317" s="49"/>
      <c r="I317" s="49"/>
      <c r="J317" s="52"/>
      <c r="K317" s="49"/>
      <c r="L317" s="49"/>
    </row>
    <row r="318" spans="2:12" ht="75" x14ac:dyDescent="0.25">
      <c r="B318" s="809"/>
      <c r="C318" s="265" t="s">
        <v>1033</v>
      </c>
      <c r="D318" s="381">
        <v>1</v>
      </c>
      <c r="E318" s="382" t="s">
        <v>1034</v>
      </c>
      <c r="F318" s="818"/>
      <c r="G318" s="49"/>
      <c r="H318" s="49"/>
      <c r="I318" s="49"/>
      <c r="J318" s="52"/>
      <c r="K318" s="49"/>
      <c r="L318" s="49"/>
    </row>
    <row r="319" spans="2:12" ht="90" x14ac:dyDescent="0.25">
      <c r="B319" s="809"/>
      <c r="C319" s="265" t="s">
        <v>1035</v>
      </c>
      <c r="D319" s="381">
        <v>1</v>
      </c>
      <c r="E319" s="382" t="s">
        <v>1036</v>
      </c>
      <c r="F319" s="818"/>
      <c r="G319" s="49"/>
      <c r="H319" s="49"/>
      <c r="I319" s="49"/>
      <c r="J319" s="52"/>
      <c r="K319" s="49"/>
      <c r="L319" s="49"/>
    </row>
    <row r="320" spans="2:12" ht="90" x14ac:dyDescent="0.25">
      <c r="B320" s="809"/>
      <c r="C320" s="265" t="s">
        <v>1037</v>
      </c>
      <c r="D320" s="381">
        <v>1</v>
      </c>
      <c r="E320" s="382" t="s">
        <v>1038</v>
      </c>
      <c r="F320" s="818"/>
      <c r="G320" s="49"/>
      <c r="H320" s="49"/>
      <c r="I320" s="49"/>
      <c r="J320" s="52"/>
      <c r="K320" s="49"/>
      <c r="L320" s="49"/>
    </row>
    <row r="321" spans="2:12" ht="75" x14ac:dyDescent="0.25">
      <c r="B321" s="265" t="s">
        <v>1039</v>
      </c>
      <c r="C321" s="265" t="s">
        <v>1031</v>
      </c>
      <c r="D321" s="381">
        <v>1</v>
      </c>
      <c r="E321" s="382" t="s">
        <v>1040</v>
      </c>
      <c r="F321" s="818"/>
      <c r="G321" s="49"/>
      <c r="H321" s="49"/>
      <c r="I321" s="49"/>
      <c r="J321" s="52"/>
      <c r="K321" s="49"/>
      <c r="L321" s="49"/>
    </row>
    <row r="322" spans="2:12" ht="75" x14ac:dyDescent="0.25">
      <c r="B322" s="809" t="s">
        <v>1041</v>
      </c>
      <c r="C322" s="265" t="s">
        <v>1042</v>
      </c>
      <c r="D322" s="381">
        <v>1</v>
      </c>
      <c r="E322" s="382" t="s">
        <v>1043</v>
      </c>
      <c r="F322" s="818"/>
      <c r="G322" s="49"/>
      <c r="H322" s="49"/>
      <c r="I322" s="49"/>
      <c r="J322" s="52"/>
      <c r="K322" s="49"/>
      <c r="L322" s="49"/>
    </row>
    <row r="323" spans="2:12" ht="150" x14ac:dyDescent="0.25">
      <c r="B323" s="809"/>
      <c r="C323" s="265" t="s">
        <v>1044</v>
      </c>
      <c r="D323" s="381">
        <v>1</v>
      </c>
      <c r="E323" s="382" t="s">
        <v>1045</v>
      </c>
      <c r="F323" s="818"/>
      <c r="G323" s="49"/>
      <c r="H323" s="49"/>
      <c r="I323" s="49"/>
      <c r="J323" s="52"/>
      <c r="K323" s="49"/>
      <c r="L323" s="49"/>
    </row>
    <row r="324" spans="2:12" ht="75" x14ac:dyDescent="0.25">
      <c r="B324" s="809"/>
      <c r="C324" s="265" t="s">
        <v>1046</v>
      </c>
      <c r="D324" s="381">
        <v>1</v>
      </c>
      <c r="E324" s="382" t="s">
        <v>1047</v>
      </c>
      <c r="F324" s="818"/>
      <c r="G324" s="49"/>
      <c r="H324" s="49"/>
      <c r="I324" s="49"/>
      <c r="J324" s="52"/>
      <c r="K324" s="49"/>
      <c r="L324" s="49"/>
    </row>
    <row r="325" spans="2:12" ht="135" x14ac:dyDescent="0.25">
      <c r="B325" s="266" t="s">
        <v>1048</v>
      </c>
      <c r="C325" s="266" t="s">
        <v>1010</v>
      </c>
      <c r="D325" s="268">
        <v>1</v>
      </c>
      <c r="E325" s="266" t="s">
        <v>1506</v>
      </c>
      <c r="F325" s="818"/>
      <c r="G325" s="49"/>
      <c r="H325" s="49"/>
      <c r="I325" s="49"/>
      <c r="J325" s="52"/>
      <c r="K325" s="49"/>
      <c r="L325" s="49"/>
    </row>
    <row r="326" spans="2:12" ht="127.5" x14ac:dyDescent="0.25">
      <c r="B326" s="269" t="s">
        <v>1050</v>
      </c>
      <c r="C326" s="272" t="s">
        <v>1051</v>
      </c>
      <c r="D326" s="271">
        <v>0.5</v>
      </c>
      <c r="E326" s="263" t="s">
        <v>1510</v>
      </c>
      <c r="F326" s="804" t="s">
        <v>1053</v>
      </c>
      <c r="G326" s="49"/>
      <c r="H326" s="49"/>
      <c r="I326" s="49"/>
      <c r="J326" s="52"/>
      <c r="K326" s="49"/>
      <c r="L326" s="49"/>
    </row>
    <row r="327" spans="2:12" ht="38.25" x14ac:dyDescent="0.25">
      <c r="B327" s="269" t="s">
        <v>1054</v>
      </c>
      <c r="C327" s="819" t="s">
        <v>1055</v>
      </c>
      <c r="D327" s="271">
        <v>1</v>
      </c>
      <c r="E327" s="269" t="s">
        <v>1056</v>
      </c>
      <c r="F327" s="804"/>
      <c r="G327" s="49"/>
      <c r="H327" s="49"/>
      <c r="I327" s="49"/>
      <c r="J327" s="52"/>
      <c r="K327" s="49"/>
      <c r="L327" s="49"/>
    </row>
    <row r="328" spans="2:12" ht="114.75" x14ac:dyDescent="0.25">
      <c r="B328" s="269" t="s">
        <v>1057</v>
      </c>
      <c r="C328" s="819"/>
      <c r="D328" s="271">
        <v>1</v>
      </c>
      <c r="E328" s="269" t="s">
        <v>1681</v>
      </c>
      <c r="F328" s="804"/>
      <c r="G328" s="49"/>
      <c r="H328" s="49"/>
      <c r="I328" s="49"/>
      <c r="J328" s="52"/>
      <c r="K328" s="49"/>
      <c r="L328" s="49"/>
    </row>
    <row r="329" spans="2:12" ht="198.75" customHeight="1" x14ac:dyDescent="0.25">
      <c r="B329" s="273" t="s">
        <v>1059</v>
      </c>
      <c r="C329" s="819"/>
      <c r="D329" s="274">
        <v>0.9</v>
      </c>
      <c r="E329" s="659" t="s">
        <v>1060</v>
      </c>
      <c r="F329" s="804"/>
      <c r="G329" s="49"/>
      <c r="H329" s="49"/>
      <c r="I329" s="49"/>
      <c r="J329" s="52"/>
      <c r="K329" s="49"/>
      <c r="L329" s="49"/>
    </row>
    <row r="330" spans="2:12" ht="51" x14ac:dyDescent="0.25">
      <c r="B330" s="272" t="s">
        <v>1061</v>
      </c>
      <c r="C330" s="819"/>
      <c r="D330" s="271">
        <v>1</v>
      </c>
      <c r="E330" s="269" t="s">
        <v>1511</v>
      </c>
      <c r="F330" s="804"/>
      <c r="G330" s="49"/>
      <c r="H330" s="49"/>
      <c r="I330" s="49"/>
      <c r="J330" s="52"/>
      <c r="K330" s="49"/>
      <c r="L330" s="49"/>
    </row>
    <row r="331" spans="2:12" ht="75" x14ac:dyDescent="0.25">
      <c r="B331" s="265" t="s">
        <v>1063</v>
      </c>
      <c r="C331" s="809" t="s">
        <v>1064</v>
      </c>
      <c r="D331" s="381">
        <v>0.8</v>
      </c>
      <c r="E331" s="382" t="s">
        <v>1682</v>
      </c>
      <c r="F331" s="820" t="s">
        <v>1066</v>
      </c>
      <c r="G331" s="49"/>
      <c r="H331" s="49"/>
      <c r="I331" s="49"/>
      <c r="J331" s="52"/>
      <c r="K331" s="49"/>
      <c r="L331" s="49"/>
    </row>
    <row r="332" spans="2:12" ht="120" x14ac:dyDescent="0.25">
      <c r="B332" s="265" t="s">
        <v>1067</v>
      </c>
      <c r="C332" s="809"/>
      <c r="D332" s="381">
        <v>1</v>
      </c>
      <c r="E332" s="382" t="s">
        <v>1068</v>
      </c>
      <c r="F332" s="820"/>
      <c r="G332" s="49"/>
      <c r="H332" s="49"/>
      <c r="I332" s="49"/>
      <c r="J332" s="52"/>
      <c r="K332" s="49"/>
      <c r="L332" s="49"/>
    </row>
    <row r="333" spans="2:12" ht="255" x14ac:dyDescent="0.25">
      <c r="B333" s="265" t="s">
        <v>1069</v>
      </c>
      <c r="C333" s="809"/>
      <c r="D333" s="276">
        <v>1</v>
      </c>
      <c r="E333" s="382" t="s">
        <v>1070</v>
      </c>
      <c r="F333" s="820"/>
      <c r="G333" s="49"/>
      <c r="H333" s="49"/>
      <c r="I333" s="49"/>
      <c r="J333" s="52"/>
      <c r="K333" s="49"/>
      <c r="L333" s="49"/>
    </row>
    <row r="334" spans="2:12" ht="150" x14ac:dyDescent="0.25">
      <c r="B334" s="265" t="s">
        <v>1071</v>
      </c>
      <c r="C334" s="809"/>
      <c r="D334" s="381">
        <v>1</v>
      </c>
      <c r="E334" s="382" t="s">
        <v>1072</v>
      </c>
      <c r="F334" s="820"/>
      <c r="G334" s="49"/>
      <c r="H334" s="49"/>
      <c r="I334" s="49"/>
      <c r="J334" s="52"/>
      <c r="K334" s="49"/>
      <c r="L334" s="49"/>
    </row>
    <row r="335" spans="2:12" ht="105" x14ac:dyDescent="0.25">
      <c r="B335" s="265" t="s">
        <v>1073</v>
      </c>
      <c r="C335" s="809"/>
      <c r="D335" s="381">
        <v>1</v>
      </c>
      <c r="E335" s="382" t="s">
        <v>1074</v>
      </c>
      <c r="F335" s="820"/>
      <c r="G335" s="49"/>
      <c r="H335" s="49"/>
      <c r="I335" s="49"/>
      <c r="J335" s="52"/>
      <c r="K335" s="49"/>
      <c r="L335" s="49"/>
    </row>
    <row r="336" spans="2:12" ht="165" x14ac:dyDescent="0.25">
      <c r="B336" s="265" t="s">
        <v>1075</v>
      </c>
      <c r="C336" s="809"/>
      <c r="D336" s="381">
        <v>1</v>
      </c>
      <c r="E336" s="382" t="s">
        <v>1683</v>
      </c>
      <c r="F336" s="820"/>
      <c r="G336" s="49"/>
      <c r="H336" s="49"/>
      <c r="I336" s="49"/>
      <c r="J336" s="52"/>
      <c r="K336" s="49"/>
      <c r="L336" s="49"/>
    </row>
    <row r="337" spans="2:12" ht="60" x14ac:dyDescent="0.25">
      <c r="B337" s="265" t="s">
        <v>1077</v>
      </c>
      <c r="C337" s="382" t="s">
        <v>1078</v>
      </c>
      <c r="D337" s="381">
        <v>1</v>
      </c>
      <c r="E337" s="382" t="s">
        <v>1079</v>
      </c>
      <c r="F337" s="888" t="s">
        <v>1080</v>
      </c>
      <c r="G337" s="49"/>
      <c r="H337" s="49"/>
      <c r="I337" s="49"/>
      <c r="J337" s="52"/>
      <c r="K337" s="49"/>
      <c r="L337" s="49"/>
    </row>
    <row r="338" spans="2:12" ht="60" x14ac:dyDescent="0.25">
      <c r="B338" s="265" t="s">
        <v>1081</v>
      </c>
      <c r="C338" s="382" t="s">
        <v>1082</v>
      </c>
      <c r="D338" s="381">
        <v>1</v>
      </c>
      <c r="E338" s="382" t="s">
        <v>1083</v>
      </c>
      <c r="F338" s="888"/>
      <c r="G338" s="49"/>
      <c r="H338" s="49"/>
      <c r="I338" s="49"/>
      <c r="J338" s="52"/>
      <c r="K338" s="49"/>
      <c r="L338" s="49"/>
    </row>
    <row r="339" spans="2:12" ht="45" customHeight="1" x14ac:dyDescent="0.25">
      <c r="B339" s="809" t="s">
        <v>1084</v>
      </c>
      <c r="C339" s="382" t="s">
        <v>1078</v>
      </c>
      <c r="D339" s="381">
        <v>1</v>
      </c>
      <c r="E339" s="805" t="s">
        <v>1684</v>
      </c>
      <c r="F339" s="888"/>
      <c r="G339" s="49"/>
      <c r="H339" s="49"/>
      <c r="I339" s="49"/>
      <c r="J339" s="52"/>
      <c r="K339" s="49"/>
      <c r="L339" s="49"/>
    </row>
    <row r="340" spans="2:12" ht="30" x14ac:dyDescent="0.25">
      <c r="B340" s="809"/>
      <c r="C340" s="382" t="s">
        <v>1086</v>
      </c>
      <c r="D340" s="381">
        <v>1</v>
      </c>
      <c r="E340" s="805"/>
      <c r="F340" s="888"/>
      <c r="G340" s="49"/>
      <c r="H340" s="49"/>
      <c r="I340" s="49"/>
      <c r="J340" s="52"/>
      <c r="K340" s="49"/>
      <c r="L340" s="49"/>
    </row>
    <row r="341" spans="2:12" ht="45" x14ac:dyDescent="0.25">
      <c r="B341" s="809"/>
      <c r="C341" s="382" t="s">
        <v>1087</v>
      </c>
      <c r="D341" s="381">
        <v>1</v>
      </c>
      <c r="E341" s="805"/>
      <c r="F341" s="888"/>
      <c r="G341" s="49"/>
      <c r="H341" s="49"/>
      <c r="I341" s="49"/>
      <c r="J341" s="52"/>
      <c r="K341" s="49"/>
      <c r="L341" s="49"/>
    </row>
    <row r="342" spans="2:12" ht="60" x14ac:dyDescent="0.25">
      <c r="B342" s="265" t="s">
        <v>1088</v>
      </c>
      <c r="C342" s="382" t="s">
        <v>1086</v>
      </c>
      <c r="D342" s="381">
        <v>1</v>
      </c>
      <c r="E342" s="382" t="s">
        <v>1685</v>
      </c>
      <c r="F342" s="888"/>
      <c r="G342" s="49"/>
      <c r="H342" s="49"/>
      <c r="I342" s="49"/>
      <c r="J342" s="52"/>
      <c r="K342" s="49"/>
      <c r="L342" s="49"/>
    </row>
    <row r="343" spans="2:12" ht="105" x14ac:dyDescent="0.25">
      <c r="B343" s="265" t="s">
        <v>1090</v>
      </c>
      <c r="C343" s="382" t="s">
        <v>1078</v>
      </c>
      <c r="D343" s="381">
        <v>1</v>
      </c>
      <c r="E343" s="382" t="s">
        <v>1686</v>
      </c>
      <c r="F343" s="888"/>
      <c r="G343" s="49"/>
      <c r="H343" s="49"/>
      <c r="I343" s="49"/>
      <c r="J343" s="52"/>
      <c r="K343" s="49"/>
      <c r="L343" s="49"/>
    </row>
    <row r="344" spans="2:12" ht="165" x14ac:dyDescent="0.25">
      <c r="B344" s="265" t="s">
        <v>1092</v>
      </c>
      <c r="C344" s="265" t="s">
        <v>1093</v>
      </c>
      <c r="D344" s="381">
        <v>1</v>
      </c>
      <c r="E344" s="382" t="s">
        <v>1687</v>
      </c>
      <c r="F344" s="277" t="s">
        <v>1095</v>
      </c>
      <c r="G344" s="49"/>
      <c r="H344" s="49"/>
      <c r="I344" s="49"/>
      <c r="J344" s="52"/>
      <c r="K344" s="49"/>
      <c r="L344" s="49"/>
    </row>
    <row r="345" spans="2:12" ht="409.5" x14ac:dyDescent="0.25">
      <c r="B345" s="295" t="s">
        <v>1320</v>
      </c>
      <c r="C345" s="295" t="s">
        <v>1321</v>
      </c>
      <c r="D345" s="296">
        <v>1</v>
      </c>
      <c r="E345" s="295" t="s">
        <v>1322</v>
      </c>
      <c r="F345" s="280" t="s">
        <v>1099</v>
      </c>
      <c r="G345" s="49"/>
      <c r="H345" s="49"/>
      <c r="I345" s="49"/>
      <c r="J345" s="52"/>
      <c r="K345" s="49"/>
      <c r="L345" s="49"/>
    </row>
    <row r="346" spans="2:12" ht="135" x14ac:dyDescent="0.25">
      <c r="B346" s="169" t="s">
        <v>1100</v>
      </c>
      <c r="C346" s="169" t="s">
        <v>1101</v>
      </c>
      <c r="D346" s="281">
        <v>1</v>
      </c>
      <c r="E346" s="169" t="s">
        <v>1688</v>
      </c>
      <c r="F346" s="282" t="s">
        <v>1103</v>
      </c>
      <c r="G346" s="49"/>
      <c r="H346" s="49"/>
      <c r="I346" s="49"/>
      <c r="J346" s="52"/>
      <c r="K346" s="49"/>
      <c r="L346" s="49"/>
    </row>
    <row r="347" spans="2:12" ht="165" x14ac:dyDescent="0.25">
      <c r="B347" s="266" t="s">
        <v>1104</v>
      </c>
      <c r="C347" s="383" t="s">
        <v>1105</v>
      </c>
      <c r="D347" s="384">
        <v>1</v>
      </c>
      <c r="E347" s="383" t="s">
        <v>1689</v>
      </c>
      <c r="F347" s="283" t="s">
        <v>1107</v>
      </c>
      <c r="G347" s="49"/>
      <c r="H347" s="49"/>
      <c r="I347" s="49"/>
      <c r="J347" s="52"/>
      <c r="K347" s="49"/>
      <c r="L347" s="49"/>
    </row>
    <row r="348" spans="2:12" ht="114.75" x14ac:dyDescent="0.25">
      <c r="B348" s="263" t="s">
        <v>1108</v>
      </c>
      <c r="C348" s="284" t="s">
        <v>1109</v>
      </c>
      <c r="D348" s="285">
        <v>1</v>
      </c>
      <c r="E348" s="382" t="s">
        <v>1110</v>
      </c>
      <c r="F348" s="815" t="s">
        <v>1111</v>
      </c>
      <c r="G348" s="49"/>
      <c r="H348" s="49"/>
      <c r="I348" s="49"/>
      <c r="J348" s="52"/>
      <c r="K348" s="49"/>
      <c r="L348" s="49"/>
    </row>
    <row r="349" spans="2:12" ht="60" x14ac:dyDescent="0.25">
      <c r="B349" s="263" t="s">
        <v>1112</v>
      </c>
      <c r="C349" s="284" t="s">
        <v>1109</v>
      </c>
      <c r="D349" s="285">
        <v>1</v>
      </c>
      <c r="E349" s="382" t="s">
        <v>1515</v>
      </c>
      <c r="F349" s="815"/>
      <c r="G349" s="49"/>
      <c r="H349" s="49"/>
      <c r="I349" s="49"/>
      <c r="J349" s="52"/>
      <c r="K349" s="49"/>
      <c r="L349" s="49"/>
    </row>
    <row r="350" spans="2:12" ht="185.25" customHeight="1" x14ac:dyDescent="0.25">
      <c r="B350" s="263" t="s">
        <v>1114</v>
      </c>
      <c r="C350" s="284" t="s">
        <v>1115</v>
      </c>
      <c r="D350" s="285">
        <v>1</v>
      </c>
      <c r="E350" s="382" t="s">
        <v>1690</v>
      </c>
      <c r="F350" s="815"/>
      <c r="G350" s="49"/>
      <c r="H350" s="49"/>
      <c r="I350" s="49"/>
      <c r="J350" s="52"/>
      <c r="K350" s="49"/>
      <c r="L350" s="49"/>
    </row>
    <row r="351" spans="2:12" ht="120" x14ac:dyDescent="0.25">
      <c r="B351" s="286" t="s">
        <v>1117</v>
      </c>
      <c r="C351" s="284" t="s">
        <v>1109</v>
      </c>
      <c r="D351" s="287">
        <v>1</v>
      </c>
      <c r="E351" s="383" t="s">
        <v>1691</v>
      </c>
      <c r="F351" s="815"/>
      <c r="G351" s="49"/>
      <c r="H351" s="49"/>
      <c r="I351" s="49"/>
      <c r="J351" s="52"/>
      <c r="K351" s="49"/>
      <c r="L351" s="49"/>
    </row>
    <row r="352" spans="2:12" ht="140.25" x14ac:dyDescent="0.25">
      <c r="B352" s="284" t="s">
        <v>994</v>
      </c>
      <c r="C352" s="284" t="s">
        <v>1119</v>
      </c>
      <c r="D352" s="399">
        <v>1</v>
      </c>
      <c r="E352" s="400" t="s">
        <v>1337</v>
      </c>
      <c r="F352" s="814" t="s">
        <v>1121</v>
      </c>
      <c r="G352" s="49"/>
      <c r="H352" s="49"/>
      <c r="I352" s="49"/>
      <c r="J352" s="52"/>
      <c r="K352" s="49"/>
      <c r="L352" s="49"/>
    </row>
    <row r="353" spans="2:12" ht="153" x14ac:dyDescent="0.25">
      <c r="B353" s="284" t="s">
        <v>1122</v>
      </c>
      <c r="C353" s="284" t="s">
        <v>1119</v>
      </c>
      <c r="D353" s="399">
        <v>1</v>
      </c>
      <c r="E353" s="400" t="s">
        <v>1338</v>
      </c>
      <c r="F353" s="814"/>
      <c r="G353" s="49"/>
      <c r="H353" s="49"/>
      <c r="I353" s="49"/>
      <c r="J353" s="52"/>
      <c r="K353" s="49"/>
      <c r="L353" s="49"/>
    </row>
    <row r="354" spans="2:12" ht="36" x14ac:dyDescent="0.25">
      <c r="B354" s="284" t="s">
        <v>1124</v>
      </c>
      <c r="C354" s="284" t="s">
        <v>1125</v>
      </c>
      <c r="D354" s="399">
        <v>1</v>
      </c>
      <c r="E354" s="400" t="s">
        <v>1339</v>
      </c>
      <c r="F354" s="814"/>
      <c r="G354" s="49"/>
      <c r="H354" s="49"/>
      <c r="I354" s="49"/>
      <c r="J354" s="52"/>
      <c r="K354" s="49"/>
      <c r="L354" s="49"/>
    </row>
    <row r="355" spans="2:12" ht="51" x14ac:dyDescent="0.25">
      <c r="B355" s="284" t="s">
        <v>1127</v>
      </c>
      <c r="C355" s="284" t="s">
        <v>1128</v>
      </c>
      <c r="D355" s="399">
        <v>1</v>
      </c>
      <c r="E355" s="400" t="s">
        <v>1340</v>
      </c>
      <c r="F355" s="814"/>
      <c r="G355" s="49"/>
      <c r="H355" s="49"/>
      <c r="I355" s="49"/>
      <c r="J355" s="52"/>
      <c r="K355" s="49"/>
      <c r="L355" s="49"/>
    </row>
    <row r="356" spans="2:12" ht="73.5" customHeight="1" x14ac:dyDescent="0.25">
      <c r="B356" s="284" t="s">
        <v>1130</v>
      </c>
      <c r="C356" s="284" t="s">
        <v>1131</v>
      </c>
      <c r="D356" s="399">
        <v>1</v>
      </c>
      <c r="E356" s="400" t="s">
        <v>1692</v>
      </c>
      <c r="F356" s="814"/>
      <c r="G356" s="49"/>
      <c r="H356" s="49"/>
      <c r="I356" s="49"/>
      <c r="J356" s="52"/>
      <c r="K356" s="49"/>
      <c r="L356" s="49"/>
    </row>
    <row r="357" spans="2:12" ht="60" x14ac:dyDescent="0.25">
      <c r="B357" s="284" t="s">
        <v>1133</v>
      </c>
      <c r="C357" s="284" t="s">
        <v>1134</v>
      </c>
      <c r="D357" s="399">
        <v>1</v>
      </c>
      <c r="E357" s="400" t="s">
        <v>1342</v>
      </c>
      <c r="F357" s="814"/>
      <c r="G357" s="49"/>
      <c r="H357" s="49"/>
      <c r="I357" s="49"/>
      <c r="J357" s="52"/>
      <c r="K357" s="49"/>
      <c r="L357" s="49"/>
    </row>
    <row r="358" spans="2:12" ht="51" x14ac:dyDescent="0.25">
      <c r="B358" s="284" t="s">
        <v>1136</v>
      </c>
      <c r="C358" s="284" t="s">
        <v>1137</v>
      </c>
      <c r="D358" s="399">
        <v>1</v>
      </c>
      <c r="E358" s="619" t="s">
        <v>1343</v>
      </c>
      <c r="F358" s="814"/>
      <c r="G358" s="49"/>
      <c r="H358" s="49"/>
      <c r="I358" s="49"/>
      <c r="J358" s="52"/>
      <c r="K358" s="49"/>
      <c r="L358" s="49"/>
    </row>
    <row r="359" spans="2:12" ht="36" x14ac:dyDescent="0.25">
      <c r="B359" s="284" t="s">
        <v>1139</v>
      </c>
      <c r="C359" s="284" t="s">
        <v>1140</v>
      </c>
      <c r="D359" s="618">
        <v>1</v>
      </c>
      <c r="E359" s="621" t="s">
        <v>1141</v>
      </c>
      <c r="F359" s="814"/>
      <c r="G359" s="49"/>
      <c r="H359" s="49"/>
      <c r="I359" s="49"/>
      <c r="J359" s="52"/>
      <c r="K359" s="49"/>
      <c r="L359" s="49"/>
    </row>
    <row r="360" spans="2:12" ht="51" x14ac:dyDescent="0.25">
      <c r="B360" s="284" t="s">
        <v>1092</v>
      </c>
      <c r="C360" s="284" t="s">
        <v>1142</v>
      </c>
      <c r="D360" s="618">
        <v>1</v>
      </c>
      <c r="E360" s="622" t="s">
        <v>1693</v>
      </c>
      <c r="F360" s="814"/>
      <c r="G360" s="49"/>
      <c r="H360" s="49"/>
      <c r="I360" s="49"/>
      <c r="J360" s="52"/>
      <c r="K360" s="49"/>
      <c r="L360" s="49"/>
    </row>
    <row r="361" spans="2:12" ht="60" x14ac:dyDescent="0.25">
      <c r="B361" s="288" t="s">
        <v>1117</v>
      </c>
      <c r="C361" s="288" t="s">
        <v>1144</v>
      </c>
      <c r="D361" s="618">
        <v>1</v>
      </c>
      <c r="E361" s="622" t="s">
        <v>1145</v>
      </c>
      <c r="F361" s="814"/>
      <c r="G361" s="49"/>
      <c r="H361" s="49"/>
      <c r="I361" s="49"/>
      <c r="J361" s="52"/>
      <c r="K361" s="49"/>
      <c r="L361" s="49"/>
    </row>
    <row r="362" spans="2:12" ht="38.25" x14ac:dyDescent="0.25">
      <c r="B362" s="263" t="s">
        <v>1146</v>
      </c>
      <c r="C362" s="263" t="s">
        <v>1147</v>
      </c>
      <c r="D362" s="289">
        <v>1</v>
      </c>
      <c r="E362" s="620" t="s">
        <v>1519</v>
      </c>
      <c r="F362" s="893" t="s">
        <v>1149</v>
      </c>
      <c r="G362" s="49"/>
      <c r="H362" s="49"/>
      <c r="I362" s="49"/>
      <c r="J362" s="52"/>
      <c r="K362" s="49"/>
      <c r="L362" s="49"/>
    </row>
    <row r="363" spans="2:12" ht="89.25" x14ac:dyDescent="0.25">
      <c r="B363" s="263" t="s">
        <v>1150</v>
      </c>
      <c r="C363" s="263" t="s">
        <v>1151</v>
      </c>
      <c r="D363" s="289">
        <v>1</v>
      </c>
      <c r="E363" s="290" t="s">
        <v>1152</v>
      </c>
      <c r="F363" s="893"/>
      <c r="G363" s="49"/>
      <c r="H363" s="49"/>
      <c r="I363" s="49"/>
      <c r="J363" s="52"/>
      <c r="K363" s="49"/>
      <c r="L363" s="49"/>
    </row>
    <row r="364" spans="2:12" ht="63.75" x14ac:dyDescent="0.25">
      <c r="B364" s="263" t="s">
        <v>1153</v>
      </c>
      <c r="C364" s="263" t="s">
        <v>1154</v>
      </c>
      <c r="D364" s="274">
        <v>1</v>
      </c>
      <c r="E364" s="290" t="s">
        <v>1155</v>
      </c>
      <c r="F364" s="893"/>
      <c r="G364" s="49"/>
      <c r="H364" s="49"/>
      <c r="I364" s="49"/>
      <c r="J364" s="52"/>
      <c r="K364" s="49"/>
      <c r="L364" s="49"/>
    </row>
    <row r="365" spans="2:12" ht="76.5" x14ac:dyDescent="0.25">
      <c r="B365" s="286" t="s">
        <v>1156</v>
      </c>
      <c r="C365" s="286" t="s">
        <v>1157</v>
      </c>
      <c r="D365" s="291">
        <v>1</v>
      </c>
      <c r="E365" s="286" t="s">
        <v>1158</v>
      </c>
      <c r="F365" s="893"/>
      <c r="G365" s="49"/>
      <c r="H365" s="49"/>
      <c r="I365" s="49"/>
      <c r="J365" s="52"/>
      <c r="K365" s="49"/>
      <c r="L365" s="49"/>
    </row>
    <row r="366" spans="2:12" ht="136.5" customHeight="1" x14ac:dyDescent="0.25">
      <c r="B366" s="284" t="s">
        <v>1075</v>
      </c>
      <c r="C366" s="292" t="s">
        <v>1159</v>
      </c>
      <c r="D366" s="293">
        <v>1</v>
      </c>
      <c r="E366" s="382" t="s">
        <v>1520</v>
      </c>
      <c r="F366" s="894" t="s">
        <v>1161</v>
      </c>
      <c r="G366" s="49"/>
      <c r="H366" s="49"/>
      <c r="I366" s="49"/>
      <c r="J366" s="52"/>
      <c r="K366" s="49"/>
      <c r="L366" s="49"/>
    </row>
    <row r="367" spans="2:12" ht="255" x14ac:dyDescent="0.25">
      <c r="B367" s="284" t="s">
        <v>1162</v>
      </c>
      <c r="C367" s="292" t="s">
        <v>1163</v>
      </c>
      <c r="D367" s="293">
        <v>1</v>
      </c>
      <c r="E367" s="382" t="s">
        <v>1164</v>
      </c>
      <c r="F367" s="894"/>
      <c r="G367" s="49"/>
      <c r="H367" s="49"/>
      <c r="I367" s="49"/>
      <c r="J367" s="52"/>
      <c r="K367" s="49"/>
      <c r="L367" s="49"/>
    </row>
    <row r="368" spans="2:12" ht="60" x14ac:dyDescent="0.25">
      <c r="B368" s="284" t="s">
        <v>1165</v>
      </c>
      <c r="C368" s="292" t="s">
        <v>1166</v>
      </c>
      <c r="D368" s="293">
        <v>1</v>
      </c>
      <c r="E368" s="382" t="s">
        <v>1167</v>
      </c>
      <c r="F368" s="894"/>
      <c r="G368" s="49"/>
      <c r="H368" s="49"/>
      <c r="I368" s="49"/>
      <c r="J368" s="52"/>
      <c r="K368" s="49"/>
      <c r="L368" s="49"/>
    </row>
    <row r="369" spans="2:13" ht="75" x14ac:dyDescent="0.25">
      <c r="B369" s="284" t="s">
        <v>1127</v>
      </c>
      <c r="C369" s="292" t="s">
        <v>1168</v>
      </c>
      <c r="D369" s="293">
        <v>1</v>
      </c>
      <c r="E369" s="382" t="s">
        <v>1169</v>
      </c>
      <c r="F369" s="894"/>
      <c r="G369" s="49"/>
      <c r="H369" s="49"/>
      <c r="I369" s="49"/>
      <c r="J369" s="52"/>
      <c r="K369" s="49"/>
      <c r="L369" s="49"/>
    </row>
    <row r="370" spans="2:13" ht="90" x14ac:dyDescent="0.25">
      <c r="B370" s="284" t="s">
        <v>1130</v>
      </c>
      <c r="C370" s="292" t="s">
        <v>1170</v>
      </c>
      <c r="D370" s="293">
        <v>1</v>
      </c>
      <c r="E370" s="382" t="s">
        <v>1171</v>
      </c>
      <c r="F370" s="894"/>
      <c r="G370" s="49"/>
      <c r="H370" s="49"/>
      <c r="I370" s="49"/>
      <c r="J370" s="52"/>
      <c r="K370" s="49"/>
      <c r="L370" s="49"/>
    </row>
    <row r="371" spans="2:13" ht="120" x14ac:dyDescent="0.25">
      <c r="B371" s="284" t="s">
        <v>1092</v>
      </c>
      <c r="C371" s="292" t="s">
        <v>1172</v>
      </c>
      <c r="D371" s="293">
        <v>0.85</v>
      </c>
      <c r="E371" s="382" t="s">
        <v>1521</v>
      </c>
      <c r="F371" s="894"/>
      <c r="G371" s="49"/>
      <c r="H371" s="49"/>
      <c r="I371" s="49"/>
      <c r="J371" s="52"/>
      <c r="K371" s="49"/>
      <c r="L371" s="49"/>
    </row>
    <row r="372" spans="2:13" ht="75" x14ac:dyDescent="0.25">
      <c r="B372" s="284" t="s">
        <v>1174</v>
      </c>
      <c r="C372" s="292" t="s">
        <v>1175</v>
      </c>
      <c r="D372" s="293">
        <v>1</v>
      </c>
      <c r="E372" s="382" t="s">
        <v>1176</v>
      </c>
      <c r="F372" s="894"/>
      <c r="G372" s="49"/>
      <c r="H372" s="49"/>
      <c r="I372" s="49"/>
      <c r="J372" s="52"/>
      <c r="K372" s="49"/>
      <c r="L372" s="49"/>
    </row>
    <row r="373" spans="2:13" ht="45" x14ac:dyDescent="0.25">
      <c r="B373" s="284" t="s">
        <v>1177</v>
      </c>
      <c r="C373" s="292" t="s">
        <v>1178</v>
      </c>
      <c r="D373" s="293">
        <v>1</v>
      </c>
      <c r="E373" s="382" t="s">
        <v>1179</v>
      </c>
      <c r="F373" s="894"/>
      <c r="G373" s="49"/>
      <c r="H373" s="49"/>
      <c r="I373" s="49"/>
      <c r="J373" s="52"/>
      <c r="K373" s="49"/>
      <c r="L373" s="49"/>
    </row>
    <row r="374" spans="2:13" ht="60.75" thickBot="1" x14ac:dyDescent="0.3">
      <c r="B374" s="284" t="s">
        <v>1039</v>
      </c>
      <c r="C374" s="403" t="s">
        <v>1180</v>
      </c>
      <c r="D374" s="404">
        <v>0.7</v>
      </c>
      <c r="E374" s="383" t="s">
        <v>1181</v>
      </c>
      <c r="F374" s="894"/>
      <c r="G374" s="49"/>
      <c r="H374" s="49"/>
      <c r="I374" s="49"/>
      <c r="J374" s="52"/>
      <c r="K374" s="49"/>
      <c r="L374" s="49"/>
    </row>
    <row r="375" spans="2:13" ht="222" customHeight="1" thickBot="1" x14ac:dyDescent="0.3">
      <c r="B375" s="623" t="s">
        <v>1694</v>
      </c>
      <c r="C375" s="623" t="s">
        <v>1522</v>
      </c>
      <c r="D375" s="624">
        <v>0.97</v>
      </c>
      <c r="E375" s="623" t="s">
        <v>1523</v>
      </c>
      <c r="F375" s="817" t="s">
        <v>1185</v>
      </c>
      <c r="G375" s="49"/>
      <c r="H375" s="49"/>
      <c r="I375" s="49"/>
      <c r="J375" s="52"/>
      <c r="K375" s="49"/>
      <c r="L375" s="49"/>
    </row>
    <row r="376" spans="2:13" ht="409.6" thickBot="1" x14ac:dyDescent="0.3">
      <c r="B376" s="623" t="s">
        <v>1186</v>
      </c>
      <c r="C376" s="623" t="s">
        <v>1524</v>
      </c>
      <c r="D376" s="624">
        <v>0.96</v>
      </c>
      <c r="E376" s="623" t="s">
        <v>1525</v>
      </c>
      <c r="F376" s="817"/>
      <c r="G376" s="49"/>
      <c r="H376" s="49"/>
      <c r="I376" s="49"/>
      <c r="J376" s="52"/>
      <c r="K376" s="49"/>
      <c r="L376" s="49"/>
    </row>
    <row r="377" spans="2:13" x14ac:dyDescent="0.25">
      <c r="B377" s="71"/>
      <c r="C377" s="71"/>
      <c r="D377" s="71"/>
      <c r="E377" s="49"/>
      <c r="F377" s="49"/>
      <c r="G377" s="49"/>
      <c r="H377" s="49"/>
      <c r="I377" s="49"/>
      <c r="J377" s="52"/>
      <c r="K377" s="49"/>
      <c r="L377" s="49"/>
    </row>
    <row r="378" spans="2:13" ht="15.75" thickBot="1" x14ac:dyDescent="0.3">
      <c r="B378" s="49"/>
      <c r="C378" s="49"/>
      <c r="D378" s="49"/>
      <c r="E378" s="49"/>
      <c r="F378" s="49"/>
      <c r="G378" s="49"/>
      <c r="H378" s="49"/>
      <c r="I378" s="49"/>
      <c r="J378" s="49"/>
      <c r="K378" s="49"/>
      <c r="L378" s="49"/>
    </row>
    <row r="379" spans="2:13" ht="15.75" customHeight="1" thickBot="1" x14ac:dyDescent="0.3">
      <c r="B379" s="716" t="s">
        <v>151</v>
      </c>
      <c r="C379" s="717"/>
      <c r="D379" s="717"/>
      <c r="E379" s="717"/>
      <c r="F379" s="718"/>
      <c r="G379" s="49"/>
      <c r="H379" s="49"/>
      <c r="I379" s="49"/>
      <c r="J379" s="49"/>
      <c r="K379" s="49"/>
      <c r="L379" s="49"/>
      <c r="M379" s="67"/>
    </row>
    <row r="380" spans="2:13" ht="15.75" customHeight="1" x14ac:dyDescent="0.25">
      <c r="B380" s="714" t="s">
        <v>285</v>
      </c>
      <c r="C380" s="722" t="s">
        <v>83</v>
      </c>
      <c r="D380" s="756" t="s">
        <v>148</v>
      </c>
      <c r="E380" s="725" t="s">
        <v>149</v>
      </c>
      <c r="F380" s="719" t="s">
        <v>150</v>
      </c>
      <c r="G380" s="49"/>
      <c r="H380" s="49"/>
      <c r="I380" s="49"/>
      <c r="J380" s="49"/>
      <c r="K380" s="49"/>
      <c r="L380" s="49"/>
      <c r="M380" s="49"/>
    </row>
    <row r="381" spans="2:13" ht="15" customHeight="1" x14ac:dyDescent="0.25">
      <c r="B381" s="715"/>
      <c r="C381" s="723"/>
      <c r="D381" s="757"/>
      <c r="E381" s="726"/>
      <c r="F381" s="720"/>
      <c r="G381" s="49"/>
      <c r="H381" s="49"/>
      <c r="I381" s="49"/>
      <c r="J381" s="49"/>
      <c r="K381" s="49"/>
      <c r="L381" s="49"/>
      <c r="M381" s="49"/>
    </row>
    <row r="382" spans="2:13" ht="46.5" customHeight="1" x14ac:dyDescent="0.25">
      <c r="B382" s="715"/>
      <c r="C382" s="723"/>
      <c r="D382" s="757"/>
      <c r="E382" s="726"/>
      <c r="F382" s="720"/>
      <c r="G382" s="49"/>
      <c r="H382" s="49"/>
      <c r="I382" s="49"/>
      <c r="J382" s="49"/>
      <c r="K382" s="49"/>
      <c r="L382" s="49"/>
      <c r="M382" s="49"/>
    </row>
    <row r="383" spans="2:13" ht="29.25" customHeight="1" x14ac:dyDescent="0.25">
      <c r="B383" s="173" t="s">
        <v>1251</v>
      </c>
      <c r="C383" s="318">
        <v>619034.55999999994</v>
      </c>
      <c r="D383" s="318">
        <v>567092.70000000019</v>
      </c>
      <c r="E383" s="319">
        <f>+D383/C383</f>
        <v>0.91609214839313691</v>
      </c>
      <c r="F383" s="871" t="s">
        <v>1567</v>
      </c>
      <c r="G383" s="305"/>
      <c r="H383" s="49"/>
      <c r="I383" s="49"/>
      <c r="J383" s="49"/>
      <c r="K383" s="49"/>
      <c r="L383" s="49"/>
      <c r="M383" s="49"/>
    </row>
    <row r="384" spans="2:13" x14ac:dyDescent="0.25">
      <c r="B384" s="173" t="s">
        <v>1252</v>
      </c>
      <c r="C384" s="318">
        <v>90165.29</v>
      </c>
      <c r="D384" s="318">
        <v>81164.11</v>
      </c>
      <c r="E384" s="319">
        <f t="shared" ref="E384:E400" si="6">+D384/C384</f>
        <v>0.90017023180427869</v>
      </c>
      <c r="F384" s="872"/>
      <c r="G384" s="305"/>
      <c r="H384" s="49"/>
      <c r="I384" s="49"/>
      <c r="J384" s="49"/>
      <c r="K384" s="49"/>
      <c r="L384" s="49"/>
      <c r="M384" s="49"/>
    </row>
    <row r="385" spans="2:13" x14ac:dyDescent="0.25">
      <c r="B385" s="173" t="s">
        <v>1253</v>
      </c>
      <c r="C385" s="318">
        <v>450639.29999999993</v>
      </c>
      <c r="D385" s="318">
        <v>435032.47</v>
      </c>
      <c r="E385" s="319">
        <f t="shared" si="6"/>
        <v>0.96536735699704845</v>
      </c>
      <c r="F385" s="872"/>
      <c r="G385" s="305"/>
      <c r="H385" s="49"/>
      <c r="I385" s="49"/>
      <c r="J385" s="49"/>
      <c r="K385" s="49"/>
      <c r="L385" s="49"/>
      <c r="M385" s="49"/>
    </row>
    <row r="386" spans="2:13" x14ac:dyDescent="0.25">
      <c r="B386" s="173" t="s">
        <v>1254</v>
      </c>
      <c r="C386" s="318">
        <v>2119719.92</v>
      </c>
      <c r="D386" s="318">
        <v>1889693.4300000004</v>
      </c>
      <c r="E386" s="319">
        <f t="shared" si="6"/>
        <v>0.891482602097734</v>
      </c>
      <c r="F386" s="872"/>
      <c r="G386" s="305"/>
      <c r="H386" s="49"/>
      <c r="I386" s="49"/>
      <c r="J386" s="49"/>
      <c r="K386" s="49"/>
      <c r="L386" s="49"/>
      <c r="M386" s="49"/>
    </row>
    <row r="387" spans="2:13" x14ac:dyDescent="0.25">
      <c r="B387" s="173" t="s">
        <v>1185</v>
      </c>
      <c r="C387" s="318">
        <v>433921.90999999992</v>
      </c>
      <c r="D387" s="318">
        <v>348681.42000000004</v>
      </c>
      <c r="E387" s="319">
        <f t="shared" si="6"/>
        <v>0.80355799503187131</v>
      </c>
      <c r="F387" s="872"/>
      <c r="G387" s="305"/>
      <c r="H387" s="49"/>
      <c r="I387" s="49"/>
      <c r="J387" s="49"/>
      <c r="K387" s="49"/>
      <c r="L387" s="49"/>
      <c r="M387" s="49"/>
    </row>
    <row r="388" spans="2:13" x14ac:dyDescent="0.25">
      <c r="B388" s="173" t="s">
        <v>1255</v>
      </c>
      <c r="C388" s="318">
        <v>708588.24</v>
      </c>
      <c r="D388" s="318">
        <v>673406.66999999981</v>
      </c>
      <c r="E388" s="319">
        <f t="shared" si="6"/>
        <v>0.95034976871758392</v>
      </c>
      <c r="F388" s="872"/>
      <c r="G388" s="305"/>
      <c r="H388" s="49"/>
      <c r="I388" s="49"/>
      <c r="J388" s="49"/>
      <c r="K388" s="49"/>
      <c r="L388" s="49"/>
      <c r="M388" s="49"/>
    </row>
    <row r="389" spans="2:13" x14ac:dyDescent="0.25">
      <c r="B389" s="173" t="s">
        <v>1256</v>
      </c>
      <c r="C389" s="318">
        <v>1490528.32</v>
      </c>
      <c r="D389" s="318">
        <v>1444509.3300000003</v>
      </c>
      <c r="E389" s="319">
        <f t="shared" si="6"/>
        <v>0.96912571912756429</v>
      </c>
      <c r="F389" s="872"/>
      <c r="G389" s="305"/>
      <c r="H389" s="49"/>
      <c r="I389" s="49"/>
      <c r="J389" s="49"/>
      <c r="K389" s="49"/>
      <c r="L389" s="49"/>
      <c r="M389" s="49"/>
    </row>
    <row r="390" spans="2:13" x14ac:dyDescent="0.25">
      <c r="B390" s="173" t="s">
        <v>1242</v>
      </c>
      <c r="C390" s="318">
        <v>3063243.0100000002</v>
      </c>
      <c r="D390" s="318">
        <v>2731618.0800000005</v>
      </c>
      <c r="E390" s="319">
        <f t="shared" si="6"/>
        <v>0.89174057398730511</v>
      </c>
      <c r="F390" s="872"/>
      <c r="G390" s="305"/>
      <c r="H390" s="49"/>
      <c r="I390" s="49"/>
      <c r="J390" s="49"/>
      <c r="K390" s="49"/>
      <c r="L390" s="49"/>
      <c r="M390" s="49"/>
    </row>
    <row r="391" spans="2:13" x14ac:dyDescent="0.25">
      <c r="B391" s="173" t="s">
        <v>1121</v>
      </c>
      <c r="C391" s="318">
        <v>1483021.59</v>
      </c>
      <c r="D391" s="318">
        <v>1130440.29</v>
      </c>
      <c r="E391" s="319">
        <f t="shared" si="6"/>
        <v>0.76225477607510761</v>
      </c>
      <c r="F391" s="872"/>
      <c r="G391" s="305"/>
      <c r="H391" s="49"/>
      <c r="I391" s="49"/>
      <c r="J391" s="49"/>
      <c r="K391" s="49"/>
      <c r="L391" s="49"/>
      <c r="M391" s="49"/>
    </row>
    <row r="392" spans="2:13" ht="27.75" customHeight="1" x14ac:dyDescent="0.25">
      <c r="B392" s="173" t="s">
        <v>1243</v>
      </c>
      <c r="C392" s="318">
        <v>56881.81</v>
      </c>
      <c r="D392" s="318">
        <v>53404.83</v>
      </c>
      <c r="E392" s="319">
        <f t="shared" si="6"/>
        <v>0.93887360476046744</v>
      </c>
      <c r="F392" s="872"/>
      <c r="G392" s="305"/>
      <c r="H392" s="49"/>
      <c r="I392" s="49"/>
      <c r="J392" s="49"/>
      <c r="K392" s="49"/>
      <c r="L392" s="49"/>
      <c r="M392" s="49"/>
    </row>
    <row r="393" spans="2:13" x14ac:dyDescent="0.25">
      <c r="B393" s="173" t="s">
        <v>1111</v>
      </c>
      <c r="C393" s="318">
        <v>196834.85</v>
      </c>
      <c r="D393" s="318">
        <v>166455.04000000004</v>
      </c>
      <c r="E393" s="319">
        <f t="shared" si="6"/>
        <v>0.84565837807684985</v>
      </c>
      <c r="F393" s="872"/>
      <c r="G393" s="305"/>
      <c r="H393" s="49"/>
      <c r="I393" s="49"/>
      <c r="J393" s="49"/>
      <c r="K393" s="49"/>
      <c r="L393" s="49"/>
      <c r="M393" s="49"/>
    </row>
    <row r="394" spans="2:13" x14ac:dyDescent="0.25">
      <c r="B394" s="173" t="s">
        <v>1244</v>
      </c>
      <c r="C394" s="318">
        <v>1824213.9700000002</v>
      </c>
      <c r="D394" s="318">
        <v>1706050.46</v>
      </c>
      <c r="E394" s="319">
        <f t="shared" si="6"/>
        <v>0.93522497253981662</v>
      </c>
      <c r="F394" s="872"/>
      <c r="G394" s="49"/>
      <c r="H394" s="49"/>
      <c r="I394" s="49"/>
      <c r="J394" s="49"/>
      <c r="K394" s="49"/>
      <c r="L394" s="49"/>
      <c r="M394" s="49"/>
    </row>
    <row r="395" spans="2:13" ht="27" customHeight="1" x14ac:dyDescent="0.25">
      <c r="B395" s="173" t="s">
        <v>1245</v>
      </c>
      <c r="C395" s="318">
        <v>20897116.890000001</v>
      </c>
      <c r="D395" s="318">
        <v>17368729.819999997</v>
      </c>
      <c r="E395" s="319">
        <f t="shared" si="6"/>
        <v>0.83115436026065104</v>
      </c>
      <c r="F395" s="872"/>
      <c r="G395" s="49"/>
      <c r="H395" s="49"/>
      <c r="I395" s="49"/>
      <c r="J395" s="49"/>
      <c r="K395" s="49"/>
      <c r="L395" s="49"/>
      <c r="M395" s="49"/>
    </row>
    <row r="396" spans="2:13" x14ac:dyDescent="0.25">
      <c r="B396" s="173" t="s">
        <v>1246</v>
      </c>
      <c r="C396" s="318">
        <v>763604.99</v>
      </c>
      <c r="D396" s="318">
        <v>602351.88</v>
      </c>
      <c r="E396" s="319">
        <f t="shared" si="6"/>
        <v>0.78882653713407502</v>
      </c>
      <c r="F396" s="872"/>
      <c r="G396" s="49"/>
      <c r="H396" s="49"/>
      <c r="I396" s="49"/>
      <c r="J396" s="49"/>
      <c r="K396" s="49"/>
      <c r="L396" s="49"/>
      <c r="M396" s="49"/>
    </row>
    <row r="397" spans="2:13" ht="25.5" x14ac:dyDescent="0.25">
      <c r="B397" s="173" t="s">
        <v>1247</v>
      </c>
      <c r="C397" s="318">
        <v>5518298.6100000003</v>
      </c>
      <c r="D397" s="318">
        <v>4622663.4400000013</v>
      </c>
      <c r="E397" s="319">
        <f t="shared" si="6"/>
        <v>0.83769722639203115</v>
      </c>
      <c r="F397" s="872"/>
      <c r="G397" s="49"/>
      <c r="H397" s="49"/>
      <c r="I397" s="49"/>
      <c r="J397" s="49"/>
      <c r="K397" s="49"/>
      <c r="L397" s="49"/>
      <c r="M397" s="49"/>
    </row>
    <row r="398" spans="2:13" ht="24.75" customHeight="1" x14ac:dyDescent="0.25">
      <c r="B398" s="173" t="s">
        <v>1248</v>
      </c>
      <c r="C398" s="318">
        <v>1537346.38</v>
      </c>
      <c r="D398" s="318">
        <v>1268266.0299999998</v>
      </c>
      <c r="E398" s="319">
        <f t="shared" si="6"/>
        <v>0.82497090213332402</v>
      </c>
      <c r="F398" s="872"/>
      <c r="G398" s="49"/>
      <c r="H398" s="49"/>
      <c r="I398" s="49"/>
      <c r="J398" s="49"/>
      <c r="K398" s="49"/>
      <c r="L398" s="49"/>
      <c r="M398" s="49"/>
    </row>
    <row r="399" spans="2:13" x14ac:dyDescent="0.25">
      <c r="B399" s="173" t="s">
        <v>1249</v>
      </c>
      <c r="C399" s="318">
        <v>208.07999999999998</v>
      </c>
      <c r="D399" s="318">
        <v>208.07999999999998</v>
      </c>
      <c r="E399" s="319">
        <f t="shared" si="6"/>
        <v>1</v>
      </c>
      <c r="F399" s="872"/>
      <c r="G399" s="49"/>
      <c r="H399" s="49"/>
      <c r="I399" s="49"/>
      <c r="J399" s="49"/>
      <c r="K399" s="49"/>
      <c r="L399" s="49"/>
      <c r="M399" s="49"/>
    </row>
    <row r="400" spans="2:13" x14ac:dyDescent="0.25">
      <c r="B400" s="173" t="s">
        <v>1250</v>
      </c>
      <c r="C400" s="318">
        <v>21559135.73</v>
      </c>
      <c r="D400" s="318">
        <v>8541966.0599999987</v>
      </c>
      <c r="E400" s="319">
        <f t="shared" si="6"/>
        <v>0.39621096907487202</v>
      </c>
      <c r="F400" s="873"/>
      <c r="G400" s="49"/>
      <c r="H400" s="49"/>
      <c r="I400" s="49"/>
      <c r="J400" s="49"/>
      <c r="K400" s="49"/>
      <c r="L400" s="49"/>
      <c r="M400" s="49"/>
    </row>
    <row r="401" spans="2:13" x14ac:dyDescent="0.25">
      <c r="B401" s="439"/>
      <c r="C401" s="444"/>
      <c r="D401" s="444"/>
      <c r="E401" s="445"/>
      <c r="F401" s="439"/>
      <c r="G401" s="49"/>
      <c r="H401" s="49"/>
      <c r="I401" s="49"/>
      <c r="J401" s="49"/>
      <c r="K401" s="49"/>
      <c r="L401" s="49"/>
      <c r="M401" s="49"/>
    </row>
    <row r="402" spans="2:13" ht="15.75" thickBot="1" x14ac:dyDescent="0.3">
      <c r="B402" s="77"/>
      <c r="C402" s="77"/>
      <c r="D402" s="77"/>
      <c r="E402" s="77"/>
      <c r="F402" s="77"/>
      <c r="G402" s="49"/>
      <c r="H402" s="49"/>
      <c r="I402" s="49"/>
      <c r="J402" s="52"/>
      <c r="K402" s="49"/>
      <c r="L402" s="49"/>
    </row>
    <row r="403" spans="2:13" ht="52.5" customHeight="1" thickBot="1" x14ac:dyDescent="0.3">
      <c r="B403" s="78" t="s">
        <v>86</v>
      </c>
      <c r="C403" s="79" t="s">
        <v>87</v>
      </c>
      <c r="D403" s="79" t="s">
        <v>88</v>
      </c>
      <c r="E403" s="79" t="s">
        <v>89</v>
      </c>
      <c r="F403" s="79" t="s">
        <v>90</v>
      </c>
      <c r="G403" s="79" t="s">
        <v>248</v>
      </c>
      <c r="H403" s="49"/>
      <c r="I403" s="49"/>
      <c r="J403" s="52"/>
      <c r="K403" s="49"/>
      <c r="L403" s="49"/>
    </row>
    <row r="404" spans="2:13" ht="27" thickBot="1" x14ac:dyDescent="0.3">
      <c r="B404" s="441">
        <f>+C404+E404</f>
        <v>61527386.259999998</v>
      </c>
      <c r="C404" s="441">
        <v>7677872.8200000003</v>
      </c>
      <c r="D404" s="441">
        <v>7068070.1900000004</v>
      </c>
      <c r="E404" s="441">
        <v>53849513.439999998</v>
      </c>
      <c r="F404" s="441">
        <v>36406760.259999998</v>
      </c>
      <c r="G404" s="440">
        <v>0.71</v>
      </c>
      <c r="H404" s="49"/>
      <c r="I404" s="443"/>
      <c r="J404" s="52"/>
      <c r="K404" s="49"/>
      <c r="L404" s="49"/>
    </row>
    <row r="405" spans="2:13" ht="15.75" thickBot="1" x14ac:dyDescent="0.3">
      <c r="B405" s="76"/>
      <c r="C405" s="76"/>
      <c r="D405" s="76"/>
      <c r="E405" s="442"/>
      <c r="F405" s="442"/>
      <c r="G405" s="442"/>
      <c r="H405" s="49"/>
      <c r="I405" s="49"/>
      <c r="J405" s="52"/>
      <c r="K405" s="49"/>
      <c r="L405" s="49"/>
    </row>
    <row r="406" spans="2:13" ht="15.75" thickBot="1" x14ac:dyDescent="0.3">
      <c r="B406" s="52"/>
      <c r="C406" s="52"/>
      <c r="D406" s="52"/>
      <c r="E406" s="49"/>
      <c r="F406" s="49"/>
      <c r="G406" s="49"/>
      <c r="H406" s="49"/>
      <c r="I406" s="52"/>
      <c r="J406" s="52"/>
      <c r="K406" s="49"/>
      <c r="L406" s="49"/>
    </row>
    <row r="407" spans="2:13" ht="15.75" thickBot="1" x14ac:dyDescent="0.3">
      <c r="B407" s="716" t="s">
        <v>250</v>
      </c>
      <c r="C407" s="717"/>
      <c r="D407" s="717"/>
      <c r="E407" s="717"/>
      <c r="F407" s="718"/>
      <c r="G407" s="673"/>
      <c r="H407" s="49"/>
      <c r="I407" s="52"/>
      <c r="J407" s="52"/>
      <c r="K407" s="49"/>
      <c r="L407" s="49"/>
    </row>
    <row r="408" spans="2:13" ht="69" customHeight="1" thickBot="1" x14ac:dyDescent="0.3">
      <c r="B408" s="26" t="s">
        <v>251</v>
      </c>
      <c r="C408" s="26" t="s">
        <v>99</v>
      </c>
      <c r="D408" s="27" t="s">
        <v>252</v>
      </c>
      <c r="E408" s="27" t="s">
        <v>100</v>
      </c>
      <c r="F408" s="27" t="s">
        <v>150</v>
      </c>
      <c r="G408" s="674"/>
      <c r="H408" s="49"/>
      <c r="I408" s="73"/>
      <c r="J408" s="52"/>
      <c r="K408" s="49"/>
      <c r="L408" s="49"/>
    </row>
    <row r="409" spans="2:13" ht="15.75" thickBot="1" x14ac:dyDescent="0.3">
      <c r="B409" s="81" t="s">
        <v>406</v>
      </c>
      <c r="C409" s="351">
        <v>68248937.840000004</v>
      </c>
      <c r="D409" s="351">
        <f>+C409</f>
        <v>68248937.840000004</v>
      </c>
      <c r="E409" s="352">
        <f>+D409/C409</f>
        <v>1</v>
      </c>
      <c r="F409" s="180" t="s">
        <v>1569</v>
      </c>
      <c r="G409" s="674"/>
      <c r="H409" s="49"/>
      <c r="I409" s="73"/>
      <c r="J409" s="52"/>
      <c r="K409" s="49"/>
      <c r="L409" s="49"/>
    </row>
    <row r="410" spans="2:13" ht="15.75" thickBot="1" x14ac:dyDescent="0.3">
      <c r="B410" s="73"/>
      <c r="C410" s="73"/>
      <c r="D410" s="73"/>
      <c r="E410" s="73"/>
      <c r="F410" s="73"/>
      <c r="G410" s="73"/>
      <c r="H410" s="49"/>
      <c r="I410" s="73"/>
      <c r="J410" s="52"/>
      <c r="K410" s="49"/>
      <c r="L410" s="49"/>
    </row>
    <row r="411" spans="2:13" ht="49.5" customHeight="1" thickBot="1" x14ac:dyDescent="0.3">
      <c r="B411" s="18" t="s">
        <v>96</v>
      </c>
      <c r="C411" s="19" t="s">
        <v>4</v>
      </c>
      <c r="D411" s="20" t="s">
        <v>169</v>
      </c>
      <c r="E411" s="20" t="s">
        <v>170</v>
      </c>
      <c r="F411" s="27" t="s">
        <v>150</v>
      </c>
      <c r="G411" s="73"/>
      <c r="H411" s="49"/>
      <c r="I411" s="73"/>
      <c r="J411" s="52"/>
      <c r="K411" s="49"/>
      <c r="L411" s="49"/>
    </row>
    <row r="412" spans="2:13" ht="87" customHeight="1" thickBot="1" x14ac:dyDescent="0.3">
      <c r="B412" s="83" t="s">
        <v>168</v>
      </c>
      <c r="C412" s="84" t="s">
        <v>406</v>
      </c>
      <c r="D412" s="85" t="s">
        <v>193</v>
      </c>
      <c r="E412" s="85" t="s">
        <v>1384</v>
      </c>
      <c r="F412" s="407" t="s">
        <v>1585</v>
      </c>
      <c r="G412" s="73"/>
      <c r="H412" s="49"/>
      <c r="I412" s="73"/>
      <c r="J412" s="52"/>
      <c r="K412" s="49"/>
      <c r="L412" s="49"/>
    </row>
    <row r="413" spans="2:13" ht="15.75" thickBot="1" x14ac:dyDescent="0.3">
      <c r="B413" s="73"/>
      <c r="C413" s="73"/>
      <c r="D413" s="73"/>
      <c r="E413" s="73"/>
      <c r="F413" s="73"/>
      <c r="G413" s="73"/>
      <c r="H413" s="49"/>
      <c r="I413" s="73"/>
      <c r="J413" s="52"/>
      <c r="K413" s="49"/>
      <c r="L413" s="49"/>
    </row>
    <row r="414" spans="2:13" ht="51.75" thickBot="1" x14ac:dyDescent="0.3">
      <c r="B414" s="86" t="s">
        <v>171</v>
      </c>
      <c r="C414" s="19" t="s">
        <v>4</v>
      </c>
      <c r="D414" s="73"/>
      <c r="E414" s="73"/>
      <c r="F414" s="73"/>
      <c r="G414" s="73"/>
      <c r="H414" s="49"/>
      <c r="I414" s="73"/>
      <c r="J414" s="52"/>
      <c r="K414" s="49"/>
      <c r="L414" s="49"/>
    </row>
    <row r="415" spans="2:13" ht="66.75" customHeight="1" thickBot="1" x14ac:dyDescent="0.3">
      <c r="B415" s="21" t="s">
        <v>172</v>
      </c>
      <c r="C415" s="22" t="s">
        <v>97</v>
      </c>
      <c r="D415" s="22" t="s">
        <v>98</v>
      </c>
      <c r="E415" s="39" t="s">
        <v>173</v>
      </c>
      <c r="F415" s="40" t="s">
        <v>38</v>
      </c>
      <c r="G415" s="23" t="s">
        <v>45</v>
      </c>
      <c r="H415" s="73"/>
      <c r="I415" s="73"/>
      <c r="J415" s="52"/>
      <c r="K415" s="49"/>
      <c r="L415" s="49"/>
    </row>
    <row r="416" spans="2:13" ht="64.5" thickBot="1" x14ac:dyDescent="0.3">
      <c r="B416" s="85" t="s">
        <v>1242</v>
      </c>
      <c r="C416" s="437">
        <v>3063243.01</v>
      </c>
      <c r="D416" s="437">
        <v>2731618.0800000005</v>
      </c>
      <c r="E416" s="306">
        <f>+D416/C416</f>
        <v>0.89174057398730533</v>
      </c>
      <c r="F416" s="85" t="s">
        <v>1891</v>
      </c>
      <c r="G416" s="889" t="s">
        <v>1567</v>
      </c>
      <c r="H416" s="73"/>
      <c r="I416" s="73"/>
      <c r="J416" s="52"/>
      <c r="K416" s="49"/>
      <c r="L416" s="49"/>
    </row>
    <row r="417" spans="2:12" ht="64.5" thickBot="1" x14ac:dyDescent="0.3">
      <c r="B417" s="85" t="s">
        <v>1121</v>
      </c>
      <c r="C417" s="437">
        <v>1483021.59</v>
      </c>
      <c r="D417" s="437">
        <v>1130440.29</v>
      </c>
      <c r="E417" s="306">
        <f t="shared" ref="E417:E426" si="7">+D417/C417</f>
        <v>0.76225477607510761</v>
      </c>
      <c r="F417" s="85" t="s">
        <v>1891</v>
      </c>
      <c r="G417" s="890"/>
      <c r="H417" s="73"/>
      <c r="I417" s="73"/>
      <c r="J417" s="52"/>
      <c r="K417" s="49"/>
      <c r="L417" s="49"/>
    </row>
    <row r="418" spans="2:12" ht="64.5" thickBot="1" x14ac:dyDescent="0.3">
      <c r="B418" s="85" t="s">
        <v>1728</v>
      </c>
      <c r="C418" s="437">
        <v>56881.81</v>
      </c>
      <c r="D418" s="437">
        <v>53404.83</v>
      </c>
      <c r="E418" s="306">
        <f t="shared" si="7"/>
        <v>0.93887360476046744</v>
      </c>
      <c r="F418" s="85" t="s">
        <v>1891</v>
      </c>
      <c r="G418" s="890"/>
      <c r="H418" s="73"/>
      <c r="I418" s="73"/>
      <c r="J418" s="52"/>
      <c r="K418" s="49"/>
      <c r="L418" s="49"/>
    </row>
    <row r="419" spans="2:12" ht="64.5" thickBot="1" x14ac:dyDescent="0.3">
      <c r="B419" s="85" t="s">
        <v>1111</v>
      </c>
      <c r="C419" s="437">
        <v>196834.85</v>
      </c>
      <c r="D419" s="437">
        <v>166455.04000000004</v>
      </c>
      <c r="E419" s="306">
        <f t="shared" si="7"/>
        <v>0.84565837807684985</v>
      </c>
      <c r="F419" s="85" t="s">
        <v>1891</v>
      </c>
      <c r="G419" s="890"/>
      <c r="H419" s="73"/>
      <c r="I419" s="73"/>
      <c r="J419" s="52"/>
      <c r="K419" s="49"/>
      <c r="L419" s="49"/>
    </row>
    <row r="420" spans="2:12" ht="64.5" thickBot="1" x14ac:dyDescent="0.3">
      <c r="B420" s="85" t="s">
        <v>1244</v>
      </c>
      <c r="C420" s="437">
        <v>1824213.9700000002</v>
      </c>
      <c r="D420" s="437">
        <v>1706050.46</v>
      </c>
      <c r="E420" s="306">
        <f t="shared" si="7"/>
        <v>0.93522497253981662</v>
      </c>
      <c r="F420" s="85" t="s">
        <v>1891</v>
      </c>
      <c r="G420" s="890"/>
      <c r="H420" s="73"/>
      <c r="I420" s="73"/>
      <c r="J420" s="52"/>
      <c r="K420" s="49"/>
      <c r="L420" s="49"/>
    </row>
    <row r="421" spans="2:12" ht="64.5" thickBot="1" x14ac:dyDescent="0.3">
      <c r="B421" s="85" t="s">
        <v>1245</v>
      </c>
      <c r="C421" s="437">
        <v>20897116.890000001</v>
      </c>
      <c r="D421" s="437">
        <v>17368729.819999997</v>
      </c>
      <c r="E421" s="306">
        <f t="shared" si="7"/>
        <v>0.83115436026065104</v>
      </c>
      <c r="F421" s="85" t="s">
        <v>1891</v>
      </c>
      <c r="G421" s="890"/>
      <c r="H421" s="73"/>
      <c r="I421" s="73"/>
      <c r="J421" s="52"/>
      <c r="K421" s="49"/>
      <c r="L421" s="49"/>
    </row>
    <row r="422" spans="2:12" ht="64.5" thickBot="1" x14ac:dyDescent="0.3">
      <c r="B422" s="85" t="s">
        <v>1246</v>
      </c>
      <c r="C422" s="437">
        <v>763604.99</v>
      </c>
      <c r="D422" s="437">
        <v>602351.88</v>
      </c>
      <c r="E422" s="306">
        <f t="shared" si="7"/>
        <v>0.78882653713407502</v>
      </c>
      <c r="F422" s="85" t="s">
        <v>1891</v>
      </c>
      <c r="G422" s="890"/>
      <c r="H422" s="73"/>
      <c r="I422" s="73"/>
      <c r="J422" s="52"/>
      <c r="K422" s="49"/>
      <c r="L422" s="49"/>
    </row>
    <row r="423" spans="2:12" ht="64.5" thickBot="1" x14ac:dyDescent="0.3">
      <c r="B423" s="85" t="s">
        <v>1247</v>
      </c>
      <c r="C423" s="437">
        <v>5518298.6100000003</v>
      </c>
      <c r="D423" s="437">
        <v>4622663.4400000013</v>
      </c>
      <c r="E423" s="306">
        <f t="shared" si="7"/>
        <v>0.83769722639203115</v>
      </c>
      <c r="F423" s="85" t="s">
        <v>1891</v>
      </c>
      <c r="G423" s="890"/>
      <c r="H423" s="73"/>
      <c r="I423" s="73"/>
      <c r="J423" s="52"/>
      <c r="K423" s="49"/>
      <c r="L423" s="49"/>
    </row>
    <row r="424" spans="2:12" ht="64.5" thickBot="1" x14ac:dyDescent="0.3">
      <c r="B424" s="85" t="s">
        <v>1248</v>
      </c>
      <c r="C424" s="437">
        <v>1537346.38</v>
      </c>
      <c r="D424" s="437">
        <v>1268266.0299999998</v>
      </c>
      <c r="E424" s="306">
        <f t="shared" si="7"/>
        <v>0.82497090213332402</v>
      </c>
      <c r="F424" s="85" t="s">
        <v>1891</v>
      </c>
      <c r="G424" s="890"/>
      <c r="H424" s="73"/>
      <c r="I424" s="73"/>
      <c r="J424" s="52"/>
      <c r="K424" s="49"/>
      <c r="L424" s="49"/>
    </row>
    <row r="425" spans="2:12" ht="64.5" thickBot="1" x14ac:dyDescent="0.3">
      <c r="B425" s="85" t="s">
        <v>1249</v>
      </c>
      <c r="C425" s="437">
        <v>208.07999999999998</v>
      </c>
      <c r="D425" s="437">
        <v>208.07999999999998</v>
      </c>
      <c r="E425" s="306">
        <f t="shared" si="7"/>
        <v>1</v>
      </c>
      <c r="F425" s="85" t="s">
        <v>1891</v>
      </c>
      <c r="G425" s="890"/>
      <c r="H425" s="73"/>
      <c r="I425" s="73"/>
      <c r="J425" s="52"/>
      <c r="K425" s="49"/>
      <c r="L425" s="49"/>
    </row>
    <row r="426" spans="2:12" ht="64.5" thickBot="1" x14ac:dyDescent="0.3">
      <c r="B426" s="85" t="s">
        <v>1250</v>
      </c>
      <c r="C426" s="437">
        <v>21559135.73</v>
      </c>
      <c r="D426" s="437">
        <v>8541966.0599999987</v>
      </c>
      <c r="E426" s="306">
        <f t="shared" si="7"/>
        <v>0.39621096907487202</v>
      </c>
      <c r="F426" s="85" t="s">
        <v>1891</v>
      </c>
      <c r="G426" s="891"/>
      <c r="H426" s="73"/>
      <c r="I426" s="73"/>
      <c r="J426" s="52"/>
      <c r="K426" s="49"/>
      <c r="L426" s="49"/>
    </row>
    <row r="427" spans="2:12" ht="15.75" thickBot="1" x14ac:dyDescent="0.3">
      <c r="B427" s="73"/>
      <c r="C427" s="73"/>
      <c r="D427" s="73"/>
      <c r="E427" s="73"/>
      <c r="F427" s="73"/>
      <c r="G427" s="73"/>
      <c r="H427" s="49"/>
      <c r="I427" s="73"/>
      <c r="J427" s="52"/>
      <c r="K427" s="49"/>
      <c r="L427" s="49"/>
    </row>
    <row r="428" spans="2:12" ht="78.75" customHeight="1" thickBot="1" x14ac:dyDescent="0.3">
      <c r="B428" s="91" t="s">
        <v>194</v>
      </c>
      <c r="C428" s="19" t="s">
        <v>4</v>
      </c>
      <c r="D428" s="92" t="s">
        <v>286</v>
      </c>
      <c r="E428" s="52"/>
      <c r="F428" s="52"/>
      <c r="G428" s="73"/>
      <c r="H428" s="49"/>
      <c r="I428" s="73"/>
      <c r="J428" s="52"/>
      <c r="K428" s="49"/>
      <c r="L428" s="49"/>
    </row>
    <row r="429" spans="2:12" ht="54" customHeight="1" thickBot="1" x14ac:dyDescent="0.3">
      <c r="B429" s="83" t="s">
        <v>174</v>
      </c>
      <c r="C429" s="354">
        <v>43039</v>
      </c>
      <c r="D429" s="52" t="s">
        <v>1568</v>
      </c>
      <c r="E429" s="52"/>
      <c r="F429" s="52"/>
      <c r="G429" s="73"/>
      <c r="H429" s="49"/>
      <c r="I429" s="73"/>
      <c r="J429" s="52"/>
      <c r="K429" s="49"/>
      <c r="L429" s="49"/>
    </row>
    <row r="430" spans="2:12" ht="15.75" thickBot="1" x14ac:dyDescent="0.3">
      <c r="B430" s="73"/>
      <c r="C430" s="73"/>
      <c r="D430" s="73"/>
      <c r="E430" s="73"/>
      <c r="F430" s="73"/>
      <c r="G430" s="73"/>
      <c r="H430" s="73"/>
      <c r="I430" s="73"/>
      <c r="J430" s="52"/>
      <c r="K430" s="49"/>
      <c r="L430" s="49"/>
    </row>
    <row r="431" spans="2:12" ht="22.5" customHeight="1" x14ac:dyDescent="0.25">
      <c r="B431" s="785" t="s">
        <v>175</v>
      </c>
      <c r="C431" s="31" t="s">
        <v>176</v>
      </c>
      <c r="D431" s="32" t="s">
        <v>177</v>
      </c>
      <c r="E431" s="73"/>
      <c r="F431" s="73"/>
      <c r="G431" s="73"/>
      <c r="H431" s="49"/>
      <c r="I431" s="73"/>
      <c r="J431" s="52"/>
      <c r="K431" s="49"/>
      <c r="L431" s="49"/>
    </row>
    <row r="432" spans="2:12" ht="48.75" customHeight="1" thickBot="1" x14ac:dyDescent="0.3">
      <c r="B432" s="786"/>
      <c r="C432" s="94" t="s">
        <v>406</v>
      </c>
      <c r="D432" s="353" t="s">
        <v>1385</v>
      </c>
      <c r="E432" s="73"/>
      <c r="F432" s="73"/>
      <c r="G432" s="73"/>
      <c r="H432" s="49"/>
      <c r="I432" s="73"/>
      <c r="J432" s="52"/>
      <c r="K432" s="49"/>
      <c r="L432" s="49"/>
    </row>
    <row r="433" spans="2:12" ht="29.25" customHeight="1" thickBot="1" x14ac:dyDescent="0.3">
      <c r="B433" s="96"/>
      <c r="C433" s="97"/>
      <c r="D433" s="98"/>
      <c r="E433" s="73"/>
      <c r="F433" s="73"/>
      <c r="G433" s="73"/>
      <c r="H433" s="49"/>
      <c r="I433" s="73"/>
      <c r="J433" s="52"/>
      <c r="K433" s="49"/>
      <c r="L433" s="49"/>
    </row>
    <row r="434" spans="2:12" ht="15.75" thickBot="1" x14ac:dyDescent="0.3">
      <c r="B434" s="733" t="s">
        <v>267</v>
      </c>
      <c r="C434" s="734"/>
      <c r="D434" s="734"/>
      <c r="E434" s="734"/>
      <c r="F434" s="735"/>
      <c r="G434" s="73"/>
      <c r="H434" s="49"/>
      <c r="I434" s="73"/>
      <c r="J434" s="52"/>
      <c r="K434" s="49"/>
      <c r="L434" s="49"/>
    </row>
    <row r="435" spans="2:12" ht="51.75" thickBot="1" x14ac:dyDescent="0.3">
      <c r="B435" s="21" t="s">
        <v>272</v>
      </c>
      <c r="C435" s="244" t="s">
        <v>278</v>
      </c>
      <c r="D435" s="23" t="s">
        <v>195</v>
      </c>
      <c r="E435" s="23" t="s">
        <v>273</v>
      </c>
      <c r="F435" s="23" t="s">
        <v>95</v>
      </c>
      <c r="H435" s="49"/>
      <c r="I435" s="73"/>
      <c r="J435" s="52"/>
      <c r="K435" s="49"/>
      <c r="L435" s="49"/>
    </row>
    <row r="436" spans="2:12" ht="21" x14ac:dyDescent="0.35">
      <c r="B436" s="880" t="s">
        <v>406</v>
      </c>
      <c r="C436" s="883">
        <v>0.11</v>
      </c>
      <c r="D436" s="877" t="s">
        <v>270</v>
      </c>
      <c r="E436" s="449" t="s">
        <v>1571</v>
      </c>
      <c r="F436" s="874" t="s">
        <v>1570</v>
      </c>
      <c r="H436" s="49"/>
      <c r="I436" s="73"/>
      <c r="J436" s="52"/>
      <c r="K436" s="49"/>
      <c r="L436" s="49"/>
    </row>
    <row r="437" spans="2:12" ht="21" x14ac:dyDescent="0.35">
      <c r="B437" s="881"/>
      <c r="C437" s="884"/>
      <c r="D437" s="878"/>
      <c r="E437" s="450" t="s">
        <v>1572</v>
      </c>
      <c r="F437" s="875"/>
      <c r="H437" s="49"/>
      <c r="I437" s="73"/>
      <c r="J437" s="52"/>
      <c r="K437" s="49"/>
      <c r="L437" s="49"/>
    </row>
    <row r="438" spans="2:12" ht="21" x14ac:dyDescent="0.35">
      <c r="B438" s="881"/>
      <c r="C438" s="884"/>
      <c r="D438" s="878"/>
      <c r="E438" s="450" t="s">
        <v>1574</v>
      </c>
      <c r="F438" s="875"/>
      <c r="H438" s="49"/>
      <c r="I438" s="73"/>
      <c r="J438" s="52"/>
      <c r="K438" s="49"/>
      <c r="L438" s="49"/>
    </row>
    <row r="439" spans="2:12" ht="21" x14ac:dyDescent="0.35">
      <c r="B439" s="881"/>
      <c r="C439" s="884"/>
      <c r="D439" s="878"/>
      <c r="E439" s="450" t="s">
        <v>1575</v>
      </c>
      <c r="F439" s="875"/>
      <c r="H439" s="49"/>
      <c r="I439" s="73"/>
      <c r="J439" s="52"/>
      <c r="K439" s="49"/>
      <c r="L439" s="49"/>
    </row>
    <row r="440" spans="2:12" ht="21.75" thickBot="1" x14ac:dyDescent="0.4">
      <c r="B440" s="882"/>
      <c r="C440" s="885"/>
      <c r="D440" s="879"/>
      <c r="E440" s="451" t="s">
        <v>1573</v>
      </c>
      <c r="F440" s="876"/>
      <c r="H440" s="49"/>
      <c r="I440" s="73"/>
      <c r="J440" s="52"/>
      <c r="K440" s="49"/>
      <c r="L440" s="49"/>
    </row>
    <row r="441" spans="2:12" ht="15.75" x14ac:dyDescent="0.25">
      <c r="B441" s="446"/>
      <c r="C441" s="447"/>
      <c r="D441" s="439"/>
      <c r="E441" s="96"/>
      <c r="F441" s="448"/>
      <c r="H441" s="49"/>
      <c r="I441" s="73"/>
      <c r="J441" s="52"/>
      <c r="K441" s="49"/>
      <c r="L441" s="49"/>
    </row>
    <row r="442" spans="2:12" ht="15.75" thickBot="1" x14ac:dyDescent="0.3">
      <c r="B442" s="77"/>
      <c r="C442" s="77"/>
      <c r="D442" s="49"/>
      <c r="E442" s="49"/>
      <c r="F442" s="49"/>
      <c r="G442" s="49"/>
      <c r="H442" s="49"/>
      <c r="I442" s="49"/>
      <c r="J442" s="52"/>
      <c r="K442" s="49"/>
      <c r="L442" s="49"/>
    </row>
    <row r="443" spans="2:12" ht="15.75" customHeight="1" thickBot="1" x14ac:dyDescent="0.3">
      <c r="B443" s="733" t="s">
        <v>289</v>
      </c>
      <c r="C443" s="734"/>
      <c r="D443" s="734"/>
      <c r="E443" s="735"/>
      <c r="F443" s="49"/>
      <c r="G443" s="49"/>
      <c r="H443" s="49"/>
      <c r="I443" s="49"/>
      <c r="J443" s="52"/>
      <c r="K443" s="49"/>
      <c r="L443" s="49"/>
    </row>
    <row r="444" spans="2:12" ht="42" customHeight="1" thickBot="1" x14ac:dyDescent="0.3">
      <c r="B444" s="100" t="s">
        <v>288</v>
      </c>
      <c r="C444" s="237" t="s">
        <v>234</v>
      </c>
      <c r="D444" s="237" t="s">
        <v>139</v>
      </c>
      <c r="E444" s="237" t="s">
        <v>40</v>
      </c>
      <c r="F444" s="234" t="s">
        <v>196</v>
      </c>
      <c r="G444" s="49"/>
      <c r="H444" s="49" t="s">
        <v>41</v>
      </c>
      <c r="I444" s="49"/>
      <c r="J444" s="52"/>
      <c r="K444" s="49"/>
      <c r="L444" s="49"/>
    </row>
    <row r="445" spans="2:12" ht="108" customHeight="1" x14ac:dyDescent="0.25">
      <c r="B445" s="410" t="s">
        <v>140</v>
      </c>
      <c r="C445" s="411" t="s">
        <v>1526</v>
      </c>
      <c r="D445" s="412" t="s">
        <v>1527</v>
      </c>
      <c r="E445" s="413" t="s">
        <v>1528</v>
      </c>
      <c r="F445" s="414" t="s">
        <v>1529</v>
      </c>
      <c r="G445" s="49"/>
      <c r="H445" s="49"/>
      <c r="I445" s="49"/>
      <c r="J445" s="52"/>
      <c r="K445" s="438"/>
      <c r="L445" s="49"/>
    </row>
    <row r="446" spans="2:12" ht="90" x14ac:dyDescent="0.25">
      <c r="B446" s="415" t="s">
        <v>1530</v>
      </c>
      <c r="C446" s="396" t="s">
        <v>1526</v>
      </c>
      <c r="D446" s="892" t="s">
        <v>1531</v>
      </c>
      <c r="E446" s="409" t="s">
        <v>1532</v>
      </c>
      <c r="F446" s="416" t="s">
        <v>1533</v>
      </c>
      <c r="G446" s="49"/>
      <c r="H446" s="49"/>
      <c r="I446" s="49"/>
      <c r="J446" s="52"/>
      <c r="K446" s="438"/>
      <c r="L446" s="49"/>
    </row>
    <row r="447" spans="2:12" ht="110.25" customHeight="1" x14ac:dyDescent="0.25">
      <c r="B447" s="415" t="s">
        <v>141</v>
      </c>
      <c r="C447" s="396" t="s">
        <v>1526</v>
      </c>
      <c r="D447" s="892"/>
      <c r="E447" s="409" t="s">
        <v>1534</v>
      </c>
      <c r="F447" s="416" t="s">
        <v>1535</v>
      </c>
      <c r="G447" s="49"/>
      <c r="H447" s="49"/>
      <c r="I447" s="49"/>
      <c r="J447" s="52"/>
      <c r="K447" s="438"/>
      <c r="L447" s="49"/>
    </row>
    <row r="448" spans="2:12" ht="135" customHeight="1" x14ac:dyDescent="0.25">
      <c r="B448" s="415" t="s">
        <v>142</v>
      </c>
      <c r="C448" s="396" t="s">
        <v>1526</v>
      </c>
      <c r="D448" s="892"/>
      <c r="E448" s="409" t="s">
        <v>1536</v>
      </c>
      <c r="F448" s="416" t="s">
        <v>1537</v>
      </c>
      <c r="G448" s="49"/>
      <c r="H448" s="49"/>
      <c r="I448" s="49"/>
      <c r="J448" s="52"/>
      <c r="K448" s="438"/>
      <c r="L448" s="49"/>
    </row>
    <row r="449" spans="2:12" ht="60.75" thickBot="1" x14ac:dyDescent="0.3">
      <c r="B449" s="417" t="s">
        <v>143</v>
      </c>
      <c r="C449" s="418" t="s">
        <v>1526</v>
      </c>
      <c r="D449" s="419" t="s">
        <v>1538</v>
      </c>
      <c r="E449" s="419" t="s">
        <v>1539</v>
      </c>
      <c r="F449" s="420" t="s">
        <v>1540</v>
      </c>
      <c r="G449" s="49"/>
      <c r="H449" s="49"/>
      <c r="I449" s="49"/>
      <c r="J449" s="52"/>
      <c r="K449" s="438"/>
      <c r="L449" s="49"/>
    </row>
    <row r="450" spans="2:12" x14ac:dyDescent="0.25">
      <c r="B450" s="112"/>
      <c r="C450" s="112"/>
      <c r="D450" s="49"/>
      <c r="E450" s="49"/>
      <c r="F450" s="49"/>
      <c r="G450" s="49"/>
      <c r="H450" s="49"/>
      <c r="I450" s="49"/>
      <c r="J450" s="49"/>
      <c r="K450" s="49"/>
      <c r="L450" s="49"/>
    </row>
    <row r="451" spans="2:12" ht="15.75" thickBot="1" x14ac:dyDescent="0.3">
      <c r="B451" s="112"/>
      <c r="C451" s="112"/>
      <c r="D451" s="49"/>
      <c r="E451" s="49"/>
      <c r="F451" s="49"/>
      <c r="G451" s="49"/>
      <c r="H451" s="49"/>
      <c r="I451" s="49"/>
      <c r="J451" s="49"/>
      <c r="K451" s="49"/>
      <c r="L451" s="49"/>
    </row>
    <row r="452" spans="2:12" ht="15.75" thickBot="1" x14ac:dyDescent="0.3">
      <c r="B452" s="733" t="s">
        <v>42</v>
      </c>
      <c r="C452" s="734"/>
      <c r="D452" s="735"/>
      <c r="E452" s="49"/>
      <c r="F452" s="49"/>
      <c r="G452" s="49"/>
      <c r="H452" s="49"/>
      <c r="I452" s="49"/>
      <c r="J452" s="49"/>
      <c r="K452" s="49"/>
      <c r="L452" s="49"/>
    </row>
    <row r="453" spans="2:12" ht="57.75" customHeight="1" thickBot="1" x14ac:dyDescent="0.3">
      <c r="B453" s="15" t="s">
        <v>43</v>
      </c>
      <c r="C453" s="16" t="s">
        <v>44</v>
      </c>
      <c r="D453" s="17" t="s">
        <v>45</v>
      </c>
      <c r="E453" s="49"/>
      <c r="F453" s="49"/>
      <c r="G453" s="49"/>
      <c r="H453" s="49"/>
      <c r="I453" s="49"/>
      <c r="J453" s="49"/>
      <c r="K453" s="49"/>
      <c r="L453" s="49"/>
    </row>
    <row r="454" spans="2:12" ht="39.75" customHeight="1" x14ac:dyDescent="0.25">
      <c r="B454" s="113" t="s">
        <v>235</v>
      </c>
      <c r="C454" s="114" t="s">
        <v>406</v>
      </c>
      <c r="D454" s="886" t="s">
        <v>1576</v>
      </c>
      <c r="E454" s="49"/>
      <c r="F454" s="49"/>
      <c r="G454" s="49"/>
      <c r="H454" s="49"/>
      <c r="I454" s="49"/>
      <c r="J454" s="49"/>
      <c r="K454" s="49"/>
      <c r="L454" s="49"/>
    </row>
    <row r="455" spans="2:12" ht="39" customHeight="1" x14ac:dyDescent="0.25">
      <c r="B455" s="116" t="s">
        <v>257</v>
      </c>
      <c r="C455" s="117" t="s">
        <v>406</v>
      </c>
      <c r="D455" s="887"/>
      <c r="E455" s="49"/>
      <c r="F455" s="49"/>
      <c r="G455" s="49"/>
      <c r="H455" s="49"/>
      <c r="I455" s="49"/>
      <c r="J455" s="49"/>
      <c r="K455" s="49"/>
      <c r="L455" s="49"/>
    </row>
    <row r="456" spans="2:12" ht="32.25" customHeight="1" x14ac:dyDescent="0.25">
      <c r="B456" s="116" t="s">
        <v>258</v>
      </c>
      <c r="C456" s="117" t="s">
        <v>406</v>
      </c>
      <c r="D456" s="887"/>
      <c r="E456" s="49"/>
      <c r="F456" s="49"/>
      <c r="G456" s="49"/>
      <c r="H456" s="49"/>
      <c r="I456" s="49"/>
      <c r="J456" s="49"/>
      <c r="K456" s="49"/>
      <c r="L456" s="49"/>
    </row>
    <row r="457" spans="2:12" ht="31.5" customHeight="1" x14ac:dyDescent="0.25">
      <c r="B457" s="116" t="s">
        <v>259</v>
      </c>
      <c r="C457" s="117" t="s">
        <v>406</v>
      </c>
      <c r="D457" s="887"/>
      <c r="E457" s="49"/>
      <c r="F457" s="49"/>
      <c r="G457" s="49"/>
      <c r="H457" s="49"/>
      <c r="I457" s="49"/>
      <c r="J457" s="49"/>
      <c r="K457" s="49"/>
      <c r="L457" s="49"/>
    </row>
    <row r="458" spans="2:12" ht="44.25" customHeight="1" x14ac:dyDescent="0.25">
      <c r="B458" s="116" t="s">
        <v>260</v>
      </c>
      <c r="C458" s="117" t="s">
        <v>406</v>
      </c>
      <c r="D458" s="887"/>
      <c r="E458" s="49"/>
      <c r="F458" s="49"/>
      <c r="G458" s="49"/>
      <c r="H458" s="49"/>
      <c r="I458" s="49"/>
      <c r="J458" s="49"/>
      <c r="K458" s="49"/>
      <c r="L458" s="49"/>
    </row>
    <row r="459" spans="2:12" ht="38.25" x14ac:dyDescent="0.25">
      <c r="B459" s="116" t="s">
        <v>261</v>
      </c>
      <c r="C459" s="117" t="s">
        <v>406</v>
      </c>
      <c r="D459" s="887"/>
      <c r="E459" s="49"/>
      <c r="F459" s="49"/>
      <c r="G459" s="49"/>
      <c r="H459" s="49"/>
      <c r="I459" s="49"/>
      <c r="J459" s="49"/>
      <c r="K459" s="49"/>
      <c r="L459" s="49"/>
    </row>
    <row r="460" spans="2:12" ht="48.75" customHeight="1" thickBot="1" x14ac:dyDescent="0.3">
      <c r="B460" s="782" t="s">
        <v>1792</v>
      </c>
      <c r="C460" s="783"/>
      <c r="D460" s="784"/>
      <c r="E460" s="49"/>
      <c r="F460" s="49"/>
      <c r="G460" s="49"/>
      <c r="H460" s="49"/>
      <c r="I460" s="49"/>
      <c r="J460" s="49"/>
      <c r="K460" s="49"/>
      <c r="L460" s="49"/>
    </row>
    <row r="461" spans="2:12" ht="15.75" thickBot="1" x14ac:dyDescent="0.3">
      <c r="B461" s="112"/>
      <c r="C461" s="112"/>
      <c r="D461" s="49"/>
      <c r="E461" s="49"/>
      <c r="F461" s="49"/>
      <c r="G461" s="49"/>
      <c r="H461" s="49"/>
      <c r="I461" s="49"/>
      <c r="J461" s="52"/>
      <c r="K461" s="49"/>
      <c r="L461" s="49"/>
    </row>
    <row r="462" spans="2:12" ht="15.75" thickBot="1" x14ac:dyDescent="0.3">
      <c r="B462" s="733" t="s">
        <v>46</v>
      </c>
      <c r="C462" s="734"/>
      <c r="D462" s="734"/>
      <c r="E462" s="735"/>
      <c r="F462" s="49"/>
      <c r="G462" s="49"/>
      <c r="H462" s="49"/>
      <c r="I462" s="49"/>
      <c r="J462" s="52"/>
      <c r="K462" s="49"/>
      <c r="L462" s="49"/>
    </row>
    <row r="463" spans="2:12" ht="15.75" thickBot="1" x14ac:dyDescent="0.3">
      <c r="B463" s="772" t="s">
        <v>153</v>
      </c>
      <c r="C463" s="773"/>
      <c r="D463" s="773"/>
      <c r="E463" s="774"/>
      <c r="F463" s="52"/>
      <c r="G463" s="49"/>
      <c r="H463" s="49"/>
      <c r="I463" s="49"/>
      <c r="J463" s="52"/>
      <c r="K463" s="49"/>
      <c r="L463" s="49"/>
    </row>
    <row r="464" spans="2:12" ht="52.5" customHeight="1" thickBot="1" x14ac:dyDescent="0.3">
      <c r="B464" s="28" t="s">
        <v>164</v>
      </c>
      <c r="C464" s="29" t="s">
        <v>275</v>
      </c>
      <c r="D464" s="29" t="s">
        <v>276</v>
      </c>
      <c r="E464" s="30" t="s">
        <v>265</v>
      </c>
      <c r="F464" s="14" t="s">
        <v>155</v>
      </c>
      <c r="G464" s="14" t="s">
        <v>45</v>
      </c>
      <c r="H464" s="49"/>
      <c r="I464" s="49"/>
      <c r="J464" s="52"/>
      <c r="K464" s="49"/>
      <c r="L464" s="49"/>
    </row>
    <row r="465" spans="2:13" ht="51.75" thickBot="1" x14ac:dyDescent="0.3">
      <c r="B465" s="119" t="s">
        <v>154</v>
      </c>
      <c r="C465" s="42" t="s">
        <v>406</v>
      </c>
      <c r="D465" s="42">
        <v>2</v>
      </c>
      <c r="E465" s="43" t="s">
        <v>1794</v>
      </c>
      <c r="F465" s="43" t="s">
        <v>1796</v>
      </c>
      <c r="G465" s="453" t="s">
        <v>1793</v>
      </c>
      <c r="H465" s="49"/>
      <c r="I465" s="49"/>
      <c r="J465" s="52"/>
      <c r="K465" s="49"/>
      <c r="L465" s="49"/>
    </row>
    <row r="466" spans="2:13" ht="51.75" thickBot="1" x14ac:dyDescent="0.3">
      <c r="B466" s="119" t="s">
        <v>47</v>
      </c>
      <c r="C466" s="120" t="s">
        <v>406</v>
      </c>
      <c r="D466" s="120">
        <v>2</v>
      </c>
      <c r="E466" s="43" t="s">
        <v>1794</v>
      </c>
      <c r="F466" s="120" t="s">
        <v>1795</v>
      </c>
      <c r="G466" s="453" t="s">
        <v>1793</v>
      </c>
      <c r="H466" s="49"/>
      <c r="I466" s="49"/>
      <c r="J466" s="52"/>
      <c r="K466" s="49"/>
      <c r="L466" s="49"/>
    </row>
    <row r="467" spans="2:13" ht="15.75" thickBot="1" x14ac:dyDescent="0.3">
      <c r="B467" s="119" t="s">
        <v>48</v>
      </c>
      <c r="C467" s="42" t="s">
        <v>1219</v>
      </c>
      <c r="D467" s="42"/>
      <c r="E467" s="43"/>
      <c r="F467" s="43"/>
      <c r="G467" s="453"/>
      <c r="H467" s="49"/>
      <c r="I467" s="49"/>
      <c r="J467" s="52"/>
      <c r="K467" s="49"/>
      <c r="L467" s="49"/>
    </row>
    <row r="468" spans="2:13" ht="39" thickBot="1" x14ac:dyDescent="0.3">
      <c r="B468" s="119" t="s">
        <v>49</v>
      </c>
      <c r="C468" s="120" t="s">
        <v>406</v>
      </c>
      <c r="D468" s="120">
        <v>1</v>
      </c>
      <c r="E468" s="120" t="s">
        <v>1885</v>
      </c>
      <c r="F468" s="120" t="s">
        <v>1884</v>
      </c>
      <c r="G468" s="453" t="s">
        <v>1587</v>
      </c>
      <c r="H468" s="49"/>
      <c r="I468" s="49"/>
      <c r="J468" s="52"/>
      <c r="K468" s="49"/>
      <c r="L468" s="49"/>
    </row>
    <row r="469" spans="2:13" ht="27" thickBot="1" x14ac:dyDescent="0.3">
      <c r="B469" s="119" t="s">
        <v>50</v>
      </c>
      <c r="C469" s="42" t="s">
        <v>406</v>
      </c>
      <c r="D469" s="42">
        <v>1</v>
      </c>
      <c r="E469" s="43" t="s">
        <v>408</v>
      </c>
      <c r="F469" s="43" t="s">
        <v>409</v>
      </c>
      <c r="G469" s="453" t="s">
        <v>1586</v>
      </c>
      <c r="H469" s="49"/>
      <c r="I469" s="443"/>
      <c r="J469" s="52"/>
      <c r="K469" s="49"/>
      <c r="L469" s="49"/>
    </row>
    <row r="470" spans="2:13" ht="15.75" thickBot="1" x14ac:dyDescent="0.3">
      <c r="B470" s="119" t="s">
        <v>51</v>
      </c>
      <c r="C470" s="120" t="s">
        <v>1219</v>
      </c>
      <c r="D470" s="120"/>
      <c r="E470" s="120"/>
      <c r="F470" s="120"/>
      <c r="G470" s="120"/>
      <c r="H470" s="49"/>
      <c r="I470" s="49"/>
      <c r="J470" s="52"/>
      <c r="K470" s="49"/>
      <c r="L470" s="49"/>
    </row>
    <row r="471" spans="2:13" ht="15.75" thickBot="1" x14ac:dyDescent="0.3">
      <c r="B471" s="121" t="s">
        <v>52</v>
      </c>
      <c r="C471" s="42" t="s">
        <v>1219</v>
      </c>
      <c r="D471" s="42"/>
      <c r="E471" s="43"/>
      <c r="F471" s="43"/>
      <c r="G471" s="43"/>
      <c r="H471" s="49"/>
      <c r="I471" s="49"/>
      <c r="J471" s="52"/>
      <c r="K471" s="49"/>
      <c r="L471" s="49"/>
    </row>
    <row r="472" spans="2:13" ht="15.75" thickBot="1" x14ac:dyDescent="0.3">
      <c r="B472" s="112"/>
      <c r="C472" s="112"/>
      <c r="D472" s="49"/>
      <c r="E472" s="49"/>
      <c r="F472" s="49"/>
      <c r="G472" s="49"/>
      <c r="H472" s="49"/>
      <c r="I472" s="49"/>
      <c r="J472" s="49"/>
      <c r="K472" s="49"/>
      <c r="L472" s="49"/>
      <c r="M472" s="49"/>
    </row>
    <row r="473" spans="2:13" x14ac:dyDescent="0.25">
      <c r="B473" s="776" t="s">
        <v>156</v>
      </c>
      <c r="C473" s="777"/>
      <c r="D473" s="777"/>
      <c r="E473" s="778"/>
      <c r="F473" s="49"/>
      <c r="G473" s="49"/>
      <c r="H473" s="49"/>
      <c r="I473" s="49"/>
      <c r="J473" s="49"/>
      <c r="K473" s="49"/>
      <c r="L473" s="49"/>
      <c r="M473" s="49"/>
    </row>
    <row r="474" spans="2:13" ht="15" customHeight="1" x14ac:dyDescent="0.25">
      <c r="B474" s="779" t="s">
        <v>157</v>
      </c>
      <c r="C474" s="780"/>
      <c r="D474" s="780"/>
      <c r="E474" s="781"/>
      <c r="F474" s="52"/>
      <c r="G474" s="49"/>
      <c r="H474" s="49"/>
      <c r="I474" s="49"/>
      <c r="J474" s="49"/>
      <c r="K474" s="49"/>
      <c r="L474" s="49"/>
      <c r="M474" s="49"/>
    </row>
    <row r="475" spans="2:13" ht="69.75" customHeight="1" thickBot="1" x14ac:dyDescent="0.3">
      <c r="B475" s="24" t="s">
        <v>165</v>
      </c>
      <c r="C475" s="25" t="s">
        <v>225</v>
      </c>
      <c r="D475" s="25" t="s">
        <v>226</v>
      </c>
      <c r="E475" s="25" t="s">
        <v>197</v>
      </c>
      <c r="F475" s="25" t="s">
        <v>166</v>
      </c>
      <c r="G475" s="33" t="s">
        <v>199</v>
      </c>
      <c r="H475" s="36" t="s">
        <v>167</v>
      </c>
      <c r="I475" s="36" t="s">
        <v>201</v>
      </c>
      <c r="J475" s="49"/>
      <c r="K475" s="49"/>
      <c r="L475" s="49"/>
      <c r="M475" s="49"/>
    </row>
    <row r="476" spans="2:13" ht="144" customHeight="1" thickBot="1" x14ac:dyDescent="0.3">
      <c r="B476" s="119" t="s">
        <v>279</v>
      </c>
      <c r="C476" s="45" t="s">
        <v>406</v>
      </c>
      <c r="D476" s="672" t="s">
        <v>1886</v>
      </c>
      <c r="E476" s="42" t="s">
        <v>406</v>
      </c>
      <c r="F476" s="43" t="s">
        <v>1386</v>
      </c>
      <c r="G476" s="42" t="s">
        <v>200</v>
      </c>
      <c r="H476" s="43" t="s">
        <v>39</v>
      </c>
      <c r="I476" s="43" t="s">
        <v>1887</v>
      </c>
      <c r="J476" s="52"/>
      <c r="K476" s="49"/>
      <c r="L476" s="49"/>
    </row>
    <row r="477" spans="2:13" ht="15.75" thickBot="1" x14ac:dyDescent="0.3">
      <c r="B477" s="112"/>
      <c r="C477" s="112"/>
      <c r="D477" s="49"/>
      <c r="E477" s="49"/>
      <c r="F477" s="49"/>
      <c r="G477" s="49"/>
      <c r="H477" s="49"/>
      <c r="I477" s="49"/>
      <c r="J477" s="52"/>
      <c r="K477" s="49"/>
      <c r="L477" s="49"/>
    </row>
    <row r="478" spans="2:13" ht="15.75" thickBot="1" x14ac:dyDescent="0.3">
      <c r="B478" s="746" t="s">
        <v>53</v>
      </c>
      <c r="C478" s="775"/>
      <c r="D478" s="775"/>
      <c r="E478" s="747"/>
      <c r="F478" s="49"/>
      <c r="G478" s="49"/>
      <c r="H478" s="49"/>
      <c r="I478" s="49"/>
      <c r="J478" s="52"/>
      <c r="K478" s="49"/>
      <c r="L478" s="49"/>
    </row>
    <row r="479" spans="2:13" ht="15.75" thickBot="1" x14ac:dyDescent="0.3">
      <c r="B479" s="769" t="s">
        <v>54</v>
      </c>
      <c r="C479" s="770"/>
      <c r="D479" s="770"/>
      <c r="E479" s="771"/>
      <c r="F479" s="49"/>
      <c r="G479" s="49"/>
      <c r="H479" s="49"/>
      <c r="I479" s="49"/>
      <c r="J479" s="52"/>
      <c r="K479" s="49"/>
      <c r="L479" s="49"/>
    </row>
    <row r="480" spans="2:13" ht="42.75" customHeight="1" thickBot="1" x14ac:dyDescent="0.3">
      <c r="B480" s="28" t="s">
        <v>55</v>
      </c>
      <c r="C480" s="29" t="s">
        <v>4</v>
      </c>
      <c r="D480" s="29" t="s">
        <v>56</v>
      </c>
      <c r="E480" s="30" t="s">
        <v>45</v>
      </c>
      <c r="F480" s="49"/>
      <c r="G480" s="49"/>
      <c r="H480" s="49"/>
      <c r="I480" s="49"/>
      <c r="J480" s="52"/>
      <c r="K480" s="49"/>
      <c r="L480" s="49"/>
    </row>
    <row r="481" spans="2:12" ht="15.75" thickBot="1" x14ac:dyDescent="0.3">
      <c r="B481" s="122" t="s">
        <v>57</v>
      </c>
      <c r="C481" s="42" t="s">
        <v>1219</v>
      </c>
      <c r="D481" s="42"/>
      <c r="E481" s="43" t="s">
        <v>39</v>
      </c>
      <c r="F481" s="49"/>
      <c r="G481" s="49"/>
      <c r="H481" s="49"/>
      <c r="I481" s="49"/>
      <c r="J481" s="52"/>
      <c r="K481" s="49"/>
      <c r="L481" s="49"/>
    </row>
    <row r="482" spans="2:12" ht="15.75" thickBot="1" x14ac:dyDescent="0.3">
      <c r="B482" s="116" t="s">
        <v>58</v>
      </c>
      <c r="C482" s="42" t="s">
        <v>1219</v>
      </c>
      <c r="D482" s="120"/>
      <c r="E482" s="120"/>
      <c r="F482" s="49"/>
      <c r="G482" s="49"/>
      <c r="H482" s="49"/>
      <c r="I482" s="49"/>
      <c r="J482" s="52"/>
      <c r="K482" s="49"/>
      <c r="L482" s="49"/>
    </row>
    <row r="483" spans="2:12" ht="15.75" thickBot="1" x14ac:dyDescent="0.3">
      <c r="B483" s="116" t="s">
        <v>59</v>
      </c>
      <c r="C483" s="42" t="s">
        <v>1219</v>
      </c>
      <c r="D483" s="42"/>
      <c r="E483" s="43"/>
      <c r="F483" s="49"/>
      <c r="G483" s="49"/>
      <c r="H483" s="49"/>
      <c r="I483" s="49"/>
      <c r="J483" s="52"/>
      <c r="K483" s="49"/>
      <c r="L483" s="49"/>
    </row>
    <row r="484" spans="2:12" ht="15.75" thickBot="1" x14ac:dyDescent="0.3">
      <c r="B484" s="116" t="s">
        <v>60</v>
      </c>
      <c r="C484" s="42" t="s">
        <v>1219</v>
      </c>
      <c r="D484" s="120"/>
      <c r="E484" s="120"/>
      <c r="F484" s="49"/>
      <c r="G484" s="49"/>
      <c r="H484" s="49"/>
      <c r="I484" s="49"/>
      <c r="J484" s="52"/>
      <c r="K484" s="49"/>
      <c r="L484" s="49"/>
    </row>
    <row r="485" spans="2:12" ht="15.75" thickBot="1" x14ac:dyDescent="0.3">
      <c r="B485" s="123" t="s">
        <v>52</v>
      </c>
      <c r="C485" s="42" t="s">
        <v>1219</v>
      </c>
      <c r="D485" s="42"/>
      <c r="E485" s="43"/>
      <c r="F485" s="49"/>
      <c r="G485" s="49"/>
      <c r="H485" s="49"/>
      <c r="I485" s="49"/>
      <c r="J485" s="52"/>
      <c r="K485" s="49"/>
      <c r="L485" s="49"/>
    </row>
    <row r="486" spans="2:12" ht="15.75" thickBot="1" x14ac:dyDescent="0.3">
      <c r="B486" s="242"/>
      <c r="C486" s="242"/>
      <c r="D486" s="242"/>
      <c r="E486" s="242"/>
      <c r="F486" s="242"/>
      <c r="G486" s="52"/>
      <c r="H486" s="49"/>
      <c r="I486" s="49"/>
      <c r="J486" s="52"/>
      <c r="K486" s="49"/>
      <c r="L486" s="49"/>
    </row>
    <row r="487" spans="2:12" ht="15.75" thickBot="1" x14ac:dyDescent="0.3">
      <c r="B487" s="716" t="s">
        <v>61</v>
      </c>
      <c r="C487" s="717"/>
      <c r="D487" s="717"/>
      <c r="E487" s="717"/>
      <c r="F487" s="717"/>
      <c r="G487" s="718"/>
      <c r="H487" s="49"/>
      <c r="I487" s="49"/>
      <c r="J487" s="52"/>
      <c r="K487" s="49"/>
      <c r="L487" s="49"/>
    </row>
    <row r="488" spans="2:12" ht="46.5" customHeight="1" thickBot="1" x14ac:dyDescent="0.3">
      <c r="B488" s="40" t="s">
        <v>62</v>
      </c>
      <c r="C488" s="248" t="s">
        <v>63</v>
      </c>
      <c r="D488" s="248" t="s">
        <v>64</v>
      </c>
      <c r="E488" s="248" t="s">
        <v>65</v>
      </c>
      <c r="F488" s="40" t="s">
        <v>45</v>
      </c>
      <c r="G488" s="248" t="s">
        <v>38</v>
      </c>
      <c r="H488" s="49"/>
      <c r="I488" s="49"/>
      <c r="J488" s="52"/>
      <c r="K488" s="49"/>
      <c r="L488" s="49"/>
    </row>
    <row r="489" spans="2:12" ht="195" x14ac:dyDescent="0.25">
      <c r="B489" s="865" t="s">
        <v>1257</v>
      </c>
      <c r="C489" s="704" t="s">
        <v>1258</v>
      </c>
      <c r="D489" s="703" t="s">
        <v>406</v>
      </c>
      <c r="E489" s="702" t="s">
        <v>1801</v>
      </c>
      <c r="F489" s="707" t="s">
        <v>2066</v>
      </c>
      <c r="G489" s="701" t="s">
        <v>1800</v>
      </c>
      <c r="H489" s="49"/>
      <c r="I489" s="49"/>
      <c r="J489" s="52"/>
      <c r="K489" s="49"/>
      <c r="L489" s="49"/>
    </row>
    <row r="490" spans="2:12" ht="105.75" customHeight="1" x14ac:dyDescent="0.25">
      <c r="B490" s="866"/>
      <c r="C490" s="310" t="s">
        <v>1261</v>
      </c>
      <c r="D490" s="699" t="s">
        <v>406</v>
      </c>
      <c r="E490" s="309" t="s">
        <v>1799</v>
      </c>
      <c r="F490" s="661" t="s">
        <v>1804</v>
      </c>
      <c r="G490" s="309" t="s">
        <v>1803</v>
      </c>
      <c r="H490" s="49"/>
      <c r="I490" s="49"/>
      <c r="J490" s="52"/>
      <c r="K490" s="49"/>
      <c r="L490" s="49"/>
    </row>
    <row r="491" spans="2:12" ht="87.75" customHeight="1" x14ac:dyDescent="0.25">
      <c r="B491" s="866"/>
      <c r="C491" s="311" t="s">
        <v>1265</v>
      </c>
      <c r="D491" s="699" t="s">
        <v>406</v>
      </c>
      <c r="E491" s="312" t="s">
        <v>2010</v>
      </c>
      <c r="F491" s="661" t="s">
        <v>1804</v>
      </c>
      <c r="G491" s="312" t="s">
        <v>1268</v>
      </c>
      <c r="H491" s="49"/>
      <c r="I491" s="49"/>
      <c r="J491" s="52"/>
      <c r="K491" s="49"/>
      <c r="L491" s="49"/>
    </row>
    <row r="492" spans="2:12" ht="210" x14ac:dyDescent="0.25">
      <c r="B492" s="867" t="s">
        <v>1269</v>
      </c>
      <c r="C492" s="308" t="s">
        <v>1270</v>
      </c>
      <c r="D492" s="699" t="s">
        <v>406</v>
      </c>
      <c r="E492" s="308" t="s">
        <v>2011</v>
      </c>
      <c r="F492" s="164" t="s">
        <v>2000</v>
      </c>
      <c r="G492" s="178" t="s">
        <v>1272</v>
      </c>
      <c r="H492" s="49"/>
      <c r="I492" s="49" t="s">
        <v>406</v>
      </c>
      <c r="J492" s="52"/>
      <c r="K492" s="49"/>
      <c r="L492" s="49"/>
    </row>
    <row r="493" spans="2:12" ht="90" x14ac:dyDescent="0.25">
      <c r="B493" s="867"/>
      <c r="C493" s="308" t="s">
        <v>1273</v>
      </c>
      <c r="D493" s="699" t="s">
        <v>406</v>
      </c>
      <c r="E493" s="308" t="s">
        <v>2012</v>
      </c>
      <c r="F493" s="164" t="s">
        <v>1935</v>
      </c>
      <c r="G493" s="178" t="s">
        <v>2014</v>
      </c>
      <c r="H493" s="49"/>
      <c r="I493" s="49"/>
      <c r="J493" s="52"/>
      <c r="K493" s="49"/>
      <c r="L493" s="49"/>
    </row>
    <row r="494" spans="2:12" ht="120" x14ac:dyDescent="0.25">
      <c r="B494" s="867"/>
      <c r="C494" s="310" t="s">
        <v>162</v>
      </c>
      <c r="D494" s="699" t="s">
        <v>406</v>
      </c>
      <c r="E494" s="308" t="s">
        <v>2013</v>
      </c>
      <c r="F494" s="676" t="s">
        <v>1936</v>
      </c>
      <c r="G494" s="178" t="s">
        <v>2014</v>
      </c>
      <c r="H494" s="49"/>
      <c r="I494" s="49"/>
      <c r="J494" s="52"/>
      <c r="K494" s="49"/>
      <c r="L494" s="49"/>
    </row>
    <row r="495" spans="2:12" ht="176.25" customHeight="1" x14ac:dyDescent="0.25">
      <c r="B495" s="867"/>
      <c r="C495" s="313" t="s">
        <v>1279</v>
      </c>
      <c r="D495" s="699" t="s">
        <v>406</v>
      </c>
      <c r="E495" s="308" t="s">
        <v>2015</v>
      </c>
      <c r="F495" s="164" t="s">
        <v>1802</v>
      </c>
      <c r="G495" s="178" t="s">
        <v>2016</v>
      </c>
      <c r="H495" s="49"/>
      <c r="I495" s="49"/>
      <c r="J495" s="52"/>
      <c r="K495" s="49"/>
      <c r="L495" s="49"/>
    </row>
    <row r="496" spans="2:12" ht="153" customHeight="1" x14ac:dyDescent="0.25">
      <c r="B496" s="867"/>
      <c r="C496" s="310" t="s">
        <v>1281</v>
      </c>
      <c r="D496" s="699" t="s">
        <v>406</v>
      </c>
      <c r="E496" s="310" t="s">
        <v>2017</v>
      </c>
      <c r="F496" s="676" t="s">
        <v>2018</v>
      </c>
      <c r="G496" s="178" t="s">
        <v>2019</v>
      </c>
      <c r="H496" s="49"/>
      <c r="I496" s="49" t="s">
        <v>406</v>
      </c>
      <c r="J496" s="52"/>
      <c r="K496" s="49"/>
      <c r="L496" s="49"/>
    </row>
    <row r="497" spans="2:12" ht="60" x14ac:dyDescent="0.25">
      <c r="B497" s="868" t="s">
        <v>1284</v>
      </c>
      <c r="C497" s="309" t="s">
        <v>228</v>
      </c>
      <c r="D497" s="699" t="s">
        <v>406</v>
      </c>
      <c r="E497" s="309" t="s">
        <v>1285</v>
      </c>
      <c r="F497" s="676" t="s">
        <v>2060</v>
      </c>
      <c r="G497" s="178" t="s">
        <v>2024</v>
      </c>
      <c r="H497" s="49"/>
      <c r="I497" s="49" t="s">
        <v>406</v>
      </c>
      <c r="J497" s="52"/>
      <c r="K497" s="49"/>
      <c r="L497" s="49"/>
    </row>
    <row r="498" spans="2:12" ht="105" customHeight="1" x14ac:dyDescent="0.25">
      <c r="B498" s="869"/>
      <c r="C498" s="307" t="s">
        <v>1288</v>
      </c>
      <c r="D498" s="699" t="s">
        <v>406</v>
      </c>
      <c r="E498" s="307" t="s">
        <v>1289</v>
      </c>
      <c r="F498" s="164" t="s">
        <v>2001</v>
      </c>
      <c r="G498" s="178" t="s">
        <v>2025</v>
      </c>
      <c r="H498" s="49"/>
      <c r="I498" s="49" t="s">
        <v>406</v>
      </c>
      <c r="J498" s="52"/>
      <c r="K498" s="49"/>
      <c r="L498" s="49"/>
    </row>
    <row r="499" spans="2:12" ht="255" customHeight="1" x14ac:dyDescent="0.25">
      <c r="B499" s="869"/>
      <c r="C499" s="309" t="s">
        <v>230</v>
      </c>
      <c r="D499" s="699" t="s">
        <v>406</v>
      </c>
      <c r="E499" s="309" t="s">
        <v>2026</v>
      </c>
      <c r="F499" s="676" t="s">
        <v>2061</v>
      </c>
      <c r="G499" s="178" t="s">
        <v>2027</v>
      </c>
      <c r="H499" s="49"/>
      <c r="I499" s="64" t="s">
        <v>406</v>
      </c>
      <c r="J499" s="52"/>
      <c r="K499" s="49"/>
      <c r="L499" s="49"/>
    </row>
    <row r="500" spans="2:12" ht="77.25" customHeight="1" x14ac:dyDescent="0.25">
      <c r="B500" s="869"/>
      <c r="C500" s="314" t="s">
        <v>243</v>
      </c>
      <c r="D500" s="699" t="s">
        <v>406</v>
      </c>
      <c r="E500" s="309" t="s">
        <v>2059</v>
      </c>
      <c r="F500" s="164" t="s">
        <v>2067</v>
      </c>
      <c r="G500" s="178" t="s">
        <v>2028</v>
      </c>
      <c r="H500" s="49"/>
      <c r="I500" s="64"/>
      <c r="J500" s="52"/>
      <c r="K500" s="49"/>
      <c r="L500" s="49"/>
    </row>
    <row r="501" spans="2:12" ht="60.75" customHeight="1" x14ac:dyDescent="0.25">
      <c r="B501" s="869"/>
      <c r="C501" s="307" t="s">
        <v>244</v>
      </c>
      <c r="D501" s="699" t="s">
        <v>406</v>
      </c>
      <c r="E501" s="307" t="s">
        <v>2029</v>
      </c>
      <c r="F501" s="164" t="s">
        <v>2068</v>
      </c>
      <c r="G501" s="178"/>
      <c r="H501" s="49"/>
      <c r="I501" s="64"/>
      <c r="J501" s="52"/>
      <c r="K501" s="49"/>
      <c r="L501" s="49"/>
    </row>
    <row r="502" spans="2:12" ht="67.5" customHeight="1" x14ac:dyDescent="0.25">
      <c r="B502" s="869"/>
      <c r="C502" s="307" t="s">
        <v>1296</v>
      </c>
      <c r="D502" s="699" t="s">
        <v>406</v>
      </c>
      <c r="E502" s="307" t="s">
        <v>2030</v>
      </c>
      <c r="F502" s="164" t="s">
        <v>2062</v>
      </c>
      <c r="G502" s="178"/>
      <c r="H502" s="49"/>
      <c r="I502" s="64"/>
      <c r="J502" s="52"/>
      <c r="K502" s="49"/>
      <c r="L502" s="49"/>
    </row>
    <row r="503" spans="2:12" ht="105.75" customHeight="1" x14ac:dyDescent="0.25">
      <c r="B503" s="869"/>
      <c r="C503" s="307" t="s">
        <v>1299</v>
      </c>
      <c r="D503" s="699" t="s">
        <v>406</v>
      </c>
      <c r="E503" s="307" t="s">
        <v>1300</v>
      </c>
      <c r="F503" s="164" t="s">
        <v>2067</v>
      </c>
      <c r="G503" s="178" t="s">
        <v>2031</v>
      </c>
      <c r="H503" s="49"/>
      <c r="I503" s="64"/>
      <c r="J503" s="52"/>
      <c r="K503" s="49"/>
      <c r="L503" s="49"/>
    </row>
    <row r="504" spans="2:12" ht="57.75" customHeight="1" x14ac:dyDescent="0.25">
      <c r="B504" s="869"/>
      <c r="C504" s="315" t="s">
        <v>246</v>
      </c>
      <c r="D504" s="699" t="s">
        <v>406</v>
      </c>
      <c r="E504" s="307" t="s">
        <v>1301</v>
      </c>
      <c r="F504" s="164" t="s">
        <v>2067</v>
      </c>
      <c r="G504" s="178" t="s">
        <v>2032</v>
      </c>
      <c r="H504" s="49"/>
      <c r="I504" s="49"/>
      <c r="J504" s="52"/>
      <c r="K504" s="49"/>
      <c r="L504" s="49"/>
    </row>
    <row r="505" spans="2:12" ht="68.25" customHeight="1" x14ac:dyDescent="0.25">
      <c r="B505" s="869"/>
      <c r="C505" s="312" t="s">
        <v>1303</v>
      </c>
      <c r="D505" s="699" t="s">
        <v>406</v>
      </c>
      <c r="E505" s="316" t="s">
        <v>1304</v>
      </c>
      <c r="F505" s="164" t="s">
        <v>2002</v>
      </c>
      <c r="G505" s="696"/>
      <c r="H505" s="49"/>
      <c r="I505" s="49"/>
      <c r="J505" s="52"/>
      <c r="K505" s="49"/>
      <c r="L505" s="49"/>
    </row>
    <row r="506" spans="2:12" ht="59.25" customHeight="1" x14ac:dyDescent="0.25">
      <c r="B506" s="870" t="s">
        <v>1305</v>
      </c>
      <c r="C506" s="313" t="s">
        <v>221</v>
      </c>
      <c r="D506" s="699" t="s">
        <v>406</v>
      </c>
      <c r="E506" s="317" t="s">
        <v>2065</v>
      </c>
      <c r="F506" s="164" t="s">
        <v>2063</v>
      </c>
      <c r="G506" s="178"/>
      <c r="H506" s="49"/>
      <c r="I506" s="49"/>
      <c r="J506" s="52"/>
      <c r="K506" s="49"/>
      <c r="L506" s="49"/>
    </row>
    <row r="507" spans="2:12" ht="84" customHeight="1" x14ac:dyDescent="0.25">
      <c r="B507" s="870"/>
      <c r="C507" s="308" t="s">
        <v>231</v>
      </c>
      <c r="D507" s="699" t="s">
        <v>406</v>
      </c>
      <c r="E507" s="308" t="s">
        <v>1309</v>
      </c>
      <c r="F507" s="164" t="s">
        <v>2033</v>
      </c>
      <c r="G507" s="178" t="s">
        <v>1310</v>
      </c>
      <c r="H507" s="49"/>
      <c r="I507" s="49"/>
      <c r="J507" s="52"/>
      <c r="K507" s="49"/>
      <c r="L507" s="49"/>
    </row>
    <row r="508" spans="2:12" x14ac:dyDescent="0.25">
      <c r="H508" s="49"/>
      <c r="I508" s="49"/>
      <c r="J508" s="52"/>
      <c r="K508" s="49"/>
      <c r="L508" s="49"/>
    </row>
    <row r="509" spans="2:12" ht="15.75" thickBot="1" x14ac:dyDescent="0.3">
      <c r="H509" s="49"/>
      <c r="I509" s="49"/>
      <c r="J509" s="52"/>
      <c r="K509" s="49"/>
      <c r="L509" s="49"/>
    </row>
    <row r="510" spans="2:12" ht="15.75" customHeight="1" thickBot="1" x14ac:dyDescent="0.3">
      <c r="B510" s="798" t="s">
        <v>236</v>
      </c>
      <c r="C510" s="799"/>
      <c r="D510" s="799"/>
      <c r="E510" s="800"/>
      <c r="H510" s="133"/>
      <c r="I510" s="49"/>
      <c r="J510" s="52"/>
      <c r="K510" s="49"/>
      <c r="L510" s="49"/>
    </row>
    <row r="511" spans="2:12" ht="51.75" thickBot="1" x14ac:dyDescent="0.3">
      <c r="B511" s="238" t="s">
        <v>237</v>
      </c>
      <c r="C511" s="238" t="s">
        <v>238</v>
      </c>
      <c r="D511" s="236" t="s">
        <v>239</v>
      </c>
      <c r="E511" s="236" t="s">
        <v>240</v>
      </c>
      <c r="H511" s="236" t="s">
        <v>45</v>
      </c>
      <c r="I511" s="49"/>
      <c r="J511" s="52"/>
      <c r="K511" s="49"/>
      <c r="L511" s="49"/>
    </row>
    <row r="512" spans="2:12" ht="30.75" customHeight="1" thickBot="1" x14ac:dyDescent="0.3">
      <c r="B512" s="9" t="s">
        <v>2020</v>
      </c>
      <c r="C512" s="120" t="s">
        <v>2021</v>
      </c>
      <c r="D512" s="120" t="s">
        <v>2022</v>
      </c>
      <c r="E512" s="120" t="s">
        <v>2023</v>
      </c>
      <c r="H512" s="120"/>
      <c r="I512" s="49"/>
      <c r="J512" s="52"/>
      <c r="K512" s="49"/>
      <c r="L512" s="49"/>
    </row>
    <row r="513" spans="1:12" ht="15.75" thickBot="1" x14ac:dyDescent="0.3">
      <c r="H513" s="49"/>
      <c r="I513" s="49"/>
      <c r="J513" s="52"/>
      <c r="K513" s="49"/>
      <c r="L513" s="49"/>
    </row>
    <row r="514" spans="1:12" ht="41.25" customHeight="1" thickBot="1" x14ac:dyDescent="0.3">
      <c r="B514" s="792" t="s">
        <v>262</v>
      </c>
      <c r="C514" s="793"/>
      <c r="D514" s="794"/>
      <c r="E514" s="73"/>
      <c r="F514" s="73"/>
      <c r="G514" s="73"/>
      <c r="H514" s="49"/>
      <c r="I514" s="49"/>
      <c r="J514" s="52"/>
      <c r="K514" s="49"/>
      <c r="L514" s="49"/>
    </row>
    <row r="515" spans="1:12" ht="50.25" customHeight="1" thickBot="1" x14ac:dyDescent="0.3">
      <c r="B515" s="34" t="s">
        <v>241</v>
      </c>
      <c r="C515" s="34" t="s">
        <v>242</v>
      </c>
      <c r="D515" s="34" t="s">
        <v>192</v>
      </c>
      <c r="E515" s="73"/>
      <c r="F515" s="73"/>
      <c r="G515" s="73"/>
      <c r="H515" s="49"/>
      <c r="I515" s="49"/>
      <c r="J515" s="52"/>
      <c r="K515" s="49"/>
      <c r="L515" s="49"/>
    </row>
    <row r="516" spans="1:12" ht="50.25" customHeight="1" thickBot="1" x14ac:dyDescent="0.3">
      <c r="A516" s="184">
        <v>1</v>
      </c>
      <c r="B516" s="697" t="s">
        <v>2034</v>
      </c>
      <c r="C516" s="46" t="s">
        <v>406</v>
      </c>
      <c r="D516" s="822" t="s">
        <v>2063</v>
      </c>
      <c r="E516" s="73"/>
      <c r="F516" s="73"/>
      <c r="G516" s="73"/>
      <c r="H516" s="49"/>
      <c r="I516" s="49"/>
      <c r="J516" s="52"/>
      <c r="K516" s="49"/>
      <c r="L516" s="49"/>
    </row>
    <row r="517" spans="1:12" ht="80.25" customHeight="1" thickBot="1" x14ac:dyDescent="0.3">
      <c r="A517" s="184">
        <v>2</v>
      </c>
      <c r="B517" s="698" t="s">
        <v>2035</v>
      </c>
      <c r="C517" s="46" t="s">
        <v>406</v>
      </c>
      <c r="D517" s="823"/>
      <c r="E517" s="73"/>
      <c r="F517" s="73"/>
      <c r="G517" s="73"/>
      <c r="H517" s="49"/>
      <c r="I517" s="49"/>
      <c r="J517" s="52"/>
      <c r="K517" s="49"/>
      <c r="L517" s="49"/>
    </row>
    <row r="518" spans="1:12" ht="75" customHeight="1" thickBot="1" x14ac:dyDescent="0.3">
      <c r="A518" s="184">
        <v>3</v>
      </c>
      <c r="B518" s="698" t="s">
        <v>2036</v>
      </c>
      <c r="C518" s="46" t="s">
        <v>406</v>
      </c>
      <c r="D518" s="823"/>
      <c r="E518" s="73"/>
      <c r="F518" s="73"/>
      <c r="G518" s="73"/>
      <c r="H518" s="49"/>
      <c r="I518" s="49"/>
      <c r="J518" s="52"/>
      <c r="K518" s="49"/>
      <c r="L518" s="49"/>
    </row>
    <row r="519" spans="1:12" ht="73.5" customHeight="1" thickBot="1" x14ac:dyDescent="0.3">
      <c r="A519" s="184">
        <v>4</v>
      </c>
      <c r="B519" s="698" t="s">
        <v>2037</v>
      </c>
      <c r="C519" s="46" t="s">
        <v>406</v>
      </c>
      <c r="D519" s="823"/>
      <c r="E519" s="73"/>
      <c r="F519" s="73"/>
      <c r="G519" s="73"/>
      <c r="H519" s="49"/>
      <c r="I519" s="49"/>
      <c r="J519" s="52"/>
      <c r="K519" s="49"/>
      <c r="L519" s="49"/>
    </row>
    <row r="520" spans="1:12" ht="69.75" customHeight="1" thickBot="1" x14ac:dyDescent="0.3">
      <c r="A520" s="184">
        <v>5</v>
      </c>
      <c r="B520" s="698" t="s">
        <v>2038</v>
      </c>
      <c r="C520" s="46" t="s">
        <v>406</v>
      </c>
      <c r="D520" s="823"/>
      <c r="E520" s="73"/>
      <c r="F520" s="73"/>
      <c r="G520" s="73"/>
      <c r="H520" s="49"/>
      <c r="I520" s="49"/>
      <c r="J520" s="52"/>
      <c r="K520" s="49"/>
      <c r="L520" s="49"/>
    </row>
    <row r="521" spans="1:12" ht="64.5" thickBot="1" x14ac:dyDescent="0.3">
      <c r="A521" s="184">
        <v>6</v>
      </c>
      <c r="B521" s="698" t="s">
        <v>2039</v>
      </c>
      <c r="C521" s="46" t="s">
        <v>406</v>
      </c>
      <c r="D521" s="823"/>
      <c r="E521" s="73"/>
      <c r="F521" s="73"/>
      <c r="G521" s="73"/>
      <c r="H521" s="49"/>
      <c r="I521" s="49"/>
      <c r="J521" s="52"/>
      <c r="K521" s="49"/>
      <c r="L521" s="49"/>
    </row>
    <row r="522" spans="1:12" ht="64.5" thickBot="1" x14ac:dyDescent="0.3">
      <c r="A522" s="184">
        <v>7</v>
      </c>
      <c r="B522" s="698" t="s">
        <v>2040</v>
      </c>
      <c r="C522" s="46" t="s">
        <v>406</v>
      </c>
      <c r="D522" s="823"/>
      <c r="E522" s="73"/>
      <c r="F522" s="73"/>
      <c r="G522" s="73"/>
      <c r="H522" s="49"/>
      <c r="I522" s="49"/>
      <c r="J522" s="52"/>
      <c r="K522" s="49"/>
      <c r="L522" s="49"/>
    </row>
    <row r="523" spans="1:12" ht="44.25" customHeight="1" thickBot="1" x14ac:dyDescent="0.3">
      <c r="A523" s="184">
        <v>8</v>
      </c>
      <c r="B523" s="698" t="s">
        <v>2041</v>
      </c>
      <c r="C523" s="46" t="s">
        <v>406</v>
      </c>
      <c r="D523" s="823"/>
      <c r="E523" s="73"/>
      <c r="F523" s="73"/>
      <c r="G523" s="73"/>
      <c r="H523" s="49"/>
      <c r="I523" s="49"/>
      <c r="J523" s="52"/>
      <c r="K523" s="49"/>
      <c r="L523" s="49"/>
    </row>
    <row r="524" spans="1:12" ht="77.25" thickBot="1" x14ac:dyDescent="0.3">
      <c r="A524" s="184">
        <v>9</v>
      </c>
      <c r="B524" s="698" t="s">
        <v>2042</v>
      </c>
      <c r="C524" s="46" t="s">
        <v>406</v>
      </c>
      <c r="D524" s="823"/>
      <c r="E524" s="73"/>
      <c r="F524" s="73"/>
      <c r="G524" s="73"/>
      <c r="H524" s="49"/>
      <c r="I524" s="49"/>
      <c r="J524" s="52"/>
      <c r="K524" s="49"/>
      <c r="L524" s="49"/>
    </row>
    <row r="525" spans="1:12" ht="93.75" customHeight="1" thickBot="1" x14ac:dyDescent="0.3">
      <c r="A525" s="184">
        <v>10</v>
      </c>
      <c r="B525" s="698" t="s">
        <v>2043</v>
      </c>
      <c r="C525" s="46" t="s">
        <v>406</v>
      </c>
      <c r="D525" s="823"/>
      <c r="E525" s="73"/>
      <c r="F525" s="73"/>
      <c r="G525" s="73"/>
      <c r="H525" s="49"/>
      <c r="I525" s="49"/>
      <c r="J525" s="52"/>
      <c r="K525" s="49"/>
      <c r="L525" s="49"/>
    </row>
    <row r="526" spans="1:12" ht="75" customHeight="1" thickBot="1" x14ac:dyDescent="0.3">
      <c r="A526" s="184">
        <v>11</v>
      </c>
      <c r="B526" s="698" t="s">
        <v>2044</v>
      </c>
      <c r="C526" s="46" t="s">
        <v>406</v>
      </c>
      <c r="D526" s="823"/>
      <c r="E526" s="73"/>
      <c r="F526" s="73"/>
      <c r="G526" s="73"/>
      <c r="H526" s="49"/>
      <c r="I526" s="49"/>
      <c r="J526" s="52"/>
      <c r="K526" s="49"/>
      <c r="L526" s="49"/>
    </row>
    <row r="527" spans="1:12" ht="51.75" thickBot="1" x14ac:dyDescent="0.3">
      <c r="A527" s="184">
        <v>12</v>
      </c>
      <c r="B527" s="698" t="s">
        <v>2045</v>
      </c>
      <c r="C527" s="46" t="s">
        <v>406</v>
      </c>
      <c r="D527" s="823"/>
      <c r="E527" s="73"/>
      <c r="F527" s="73"/>
      <c r="G527" s="73"/>
      <c r="H527" s="49"/>
      <c r="I527" s="49"/>
      <c r="J527" s="52"/>
      <c r="K527" s="49"/>
      <c r="L527" s="49"/>
    </row>
    <row r="528" spans="1:12" ht="39" thickBot="1" x14ac:dyDescent="0.3">
      <c r="A528" s="184">
        <v>13</v>
      </c>
      <c r="B528" s="698" t="s">
        <v>2046</v>
      </c>
      <c r="C528" s="46" t="s">
        <v>406</v>
      </c>
      <c r="D528" s="823"/>
      <c r="E528" s="73"/>
      <c r="F528" s="73"/>
      <c r="G528" s="73"/>
      <c r="H528" s="49"/>
      <c r="I528" s="49"/>
      <c r="J528" s="52"/>
      <c r="K528" s="49"/>
      <c r="L528" s="49"/>
    </row>
    <row r="529" spans="1:12" ht="51.75" thickBot="1" x14ac:dyDescent="0.3">
      <c r="A529" s="184">
        <v>14</v>
      </c>
      <c r="B529" s="698" t="s">
        <v>2047</v>
      </c>
      <c r="C529" s="46" t="s">
        <v>406</v>
      </c>
      <c r="D529" s="823"/>
      <c r="E529" s="73"/>
      <c r="F529" s="73"/>
      <c r="G529" s="73"/>
      <c r="H529" s="49"/>
      <c r="I529" s="49"/>
      <c r="J529" s="52"/>
      <c r="K529" s="49"/>
      <c r="L529" s="49"/>
    </row>
    <row r="530" spans="1:12" ht="64.5" customHeight="1" thickBot="1" x14ac:dyDescent="0.3">
      <c r="A530" s="184">
        <v>15</v>
      </c>
      <c r="B530" s="698" t="s">
        <v>2048</v>
      </c>
      <c r="C530" s="46" t="s">
        <v>406</v>
      </c>
      <c r="D530" s="823"/>
      <c r="E530" s="73"/>
      <c r="F530" s="73"/>
      <c r="G530" s="73"/>
      <c r="H530" s="49"/>
      <c r="I530" s="49"/>
      <c r="J530" s="52"/>
      <c r="K530" s="49"/>
      <c r="L530" s="49"/>
    </row>
    <row r="531" spans="1:12" ht="39" thickBot="1" x14ac:dyDescent="0.3">
      <c r="A531" s="184">
        <v>16</v>
      </c>
      <c r="B531" s="697" t="s">
        <v>2049</v>
      </c>
      <c r="C531" s="46" t="s">
        <v>406</v>
      </c>
      <c r="D531" s="823"/>
      <c r="E531" s="73"/>
      <c r="F531" s="73"/>
      <c r="G531" s="73"/>
      <c r="H531" s="49"/>
      <c r="I531" s="49"/>
      <c r="J531" s="52"/>
      <c r="K531" s="49"/>
      <c r="L531" s="49"/>
    </row>
    <row r="532" spans="1:12" ht="63" customHeight="1" thickBot="1" x14ac:dyDescent="0.3">
      <c r="A532" s="184">
        <v>17</v>
      </c>
      <c r="B532" s="698" t="s">
        <v>2050</v>
      </c>
      <c r="C532" s="46" t="s">
        <v>406</v>
      </c>
      <c r="D532" s="823"/>
      <c r="E532" s="73"/>
      <c r="F532" s="73"/>
      <c r="G532" s="73"/>
      <c r="H532" s="49"/>
      <c r="I532" s="49"/>
      <c r="J532" s="52"/>
      <c r="K532" s="49"/>
      <c r="L532" s="49"/>
    </row>
    <row r="533" spans="1:12" ht="39.75" customHeight="1" thickBot="1" x14ac:dyDescent="0.3">
      <c r="A533" s="184">
        <v>18</v>
      </c>
      <c r="B533" s="698" t="s">
        <v>2051</v>
      </c>
      <c r="C533" s="46" t="s">
        <v>406</v>
      </c>
      <c r="D533" s="823"/>
      <c r="E533" s="73"/>
      <c r="F533" s="73"/>
      <c r="G533" s="73"/>
      <c r="H533" s="49"/>
      <c r="I533" s="49"/>
      <c r="J533" s="52"/>
      <c r="K533" s="49"/>
      <c r="L533" s="49"/>
    </row>
    <row r="534" spans="1:12" ht="50.25" customHeight="1" thickBot="1" x14ac:dyDescent="0.3">
      <c r="A534" s="184">
        <v>19</v>
      </c>
      <c r="B534" s="698" t="s">
        <v>2052</v>
      </c>
      <c r="C534" s="46" t="s">
        <v>406</v>
      </c>
      <c r="D534" s="823"/>
      <c r="E534" s="73"/>
      <c r="F534" s="73"/>
      <c r="G534" s="73"/>
      <c r="H534" s="49"/>
      <c r="I534" s="49"/>
      <c r="J534" s="52"/>
      <c r="K534" s="49"/>
      <c r="L534" s="49"/>
    </row>
    <row r="535" spans="1:12" ht="39" thickBot="1" x14ac:dyDescent="0.3">
      <c r="A535" s="184">
        <v>20</v>
      </c>
      <c r="B535" s="698" t="s">
        <v>2053</v>
      </c>
      <c r="C535" s="46" t="s">
        <v>406</v>
      </c>
      <c r="D535" s="823"/>
      <c r="E535" s="73"/>
      <c r="F535" s="73"/>
      <c r="G535" s="73"/>
      <c r="H535" s="49"/>
      <c r="I535" s="49"/>
      <c r="J535" s="52"/>
      <c r="K535" s="49"/>
      <c r="L535" s="49"/>
    </row>
    <row r="536" spans="1:12" ht="64.5" thickBot="1" x14ac:dyDescent="0.3">
      <c r="A536" s="184">
        <v>21</v>
      </c>
      <c r="B536" s="698" t="s">
        <v>2054</v>
      </c>
      <c r="C536" s="46" t="s">
        <v>406</v>
      </c>
      <c r="D536" s="823"/>
      <c r="E536" s="73"/>
      <c r="F536" s="73"/>
      <c r="G536" s="73"/>
      <c r="H536" s="49"/>
      <c r="I536" s="49"/>
      <c r="J536" s="52"/>
      <c r="K536" s="49"/>
      <c r="L536" s="49"/>
    </row>
    <row r="537" spans="1:12" ht="43.5" customHeight="1" thickBot="1" x14ac:dyDescent="0.3">
      <c r="A537" s="184">
        <v>22</v>
      </c>
      <c r="B537" s="698" t="s">
        <v>2055</v>
      </c>
      <c r="C537" s="46" t="s">
        <v>406</v>
      </c>
      <c r="D537" s="823"/>
      <c r="E537" s="73"/>
      <c r="F537" s="73"/>
      <c r="G537" s="73"/>
      <c r="H537" s="49"/>
      <c r="I537" s="49"/>
      <c r="J537" s="52"/>
      <c r="K537" s="49"/>
      <c r="L537" s="49"/>
    </row>
    <row r="538" spans="1:12" ht="39" thickBot="1" x14ac:dyDescent="0.3">
      <c r="A538" s="184">
        <v>23</v>
      </c>
      <c r="B538" s="698" t="s">
        <v>2056</v>
      </c>
      <c r="C538" s="46" t="s">
        <v>406</v>
      </c>
      <c r="D538" s="823"/>
      <c r="E538" s="73"/>
      <c r="F538" s="73"/>
      <c r="G538" s="73"/>
      <c r="H538" s="49"/>
      <c r="I538" s="49"/>
      <c r="J538" s="52"/>
      <c r="K538" s="49"/>
      <c r="L538" s="49"/>
    </row>
    <row r="539" spans="1:12" ht="39" customHeight="1" thickBot="1" x14ac:dyDescent="0.3">
      <c r="A539" s="184">
        <v>24</v>
      </c>
      <c r="B539" s="698" t="s">
        <v>2057</v>
      </c>
      <c r="C539" s="46" t="s">
        <v>406</v>
      </c>
      <c r="D539" s="823"/>
      <c r="E539" s="73"/>
      <c r="F539" s="73"/>
      <c r="G539" s="73"/>
      <c r="H539" s="49"/>
      <c r="I539" s="49"/>
      <c r="J539" s="52"/>
      <c r="K539" s="49"/>
      <c r="L539" s="49"/>
    </row>
    <row r="540" spans="1:12" ht="64.5" thickBot="1" x14ac:dyDescent="0.3">
      <c r="A540" s="184">
        <v>25</v>
      </c>
      <c r="B540" s="697" t="s">
        <v>2058</v>
      </c>
      <c r="C540" s="46" t="s">
        <v>406</v>
      </c>
      <c r="D540" s="824"/>
      <c r="E540" s="73"/>
      <c r="F540" s="73"/>
      <c r="G540" s="73"/>
      <c r="H540" s="49"/>
      <c r="I540" s="49"/>
      <c r="J540" s="52"/>
      <c r="K540" s="49"/>
      <c r="L540" s="49"/>
    </row>
    <row r="541" spans="1:12" x14ac:dyDescent="0.25">
      <c r="A541" s="705"/>
      <c r="B541" s="446"/>
      <c r="C541" s="700"/>
      <c r="D541" s="700"/>
      <c r="E541" s="73"/>
      <c r="F541" s="73"/>
      <c r="G541" s="73"/>
      <c r="H541" s="49"/>
      <c r="I541" s="49"/>
      <c r="J541" s="52"/>
      <c r="K541" s="49"/>
      <c r="L541" s="49"/>
    </row>
    <row r="542" spans="1:12" ht="15.75" thickBot="1" x14ac:dyDescent="0.3">
      <c r="A542" s="705"/>
      <c r="B542" s="446"/>
      <c r="C542" s="700"/>
      <c r="D542" s="700"/>
      <c r="E542" s="242"/>
      <c r="F542" s="242"/>
      <c r="G542" s="52"/>
      <c r="H542" s="52"/>
      <c r="I542" s="52"/>
      <c r="J542" s="52"/>
      <c r="K542" s="49"/>
      <c r="L542" s="49"/>
    </row>
    <row r="543" spans="1:12" ht="33" customHeight="1" thickBot="1" x14ac:dyDescent="0.3">
      <c r="B543" s="798" t="s">
        <v>147</v>
      </c>
      <c r="C543" s="799"/>
      <c r="D543" s="799"/>
      <c r="E543" s="800"/>
      <c r="F543" s="242"/>
      <c r="G543" s="242"/>
      <c r="H543" s="49"/>
      <c r="I543" s="49"/>
      <c r="J543" s="52"/>
      <c r="K543" s="49"/>
      <c r="L543" s="49"/>
    </row>
    <row r="544" spans="1:12" ht="41.25" customHeight="1" thickBot="1" x14ac:dyDescent="0.3">
      <c r="B544" s="40" t="s">
        <v>145</v>
      </c>
      <c r="C544" s="662" t="s">
        <v>144</v>
      </c>
      <c r="D544" s="652" t="s">
        <v>191</v>
      </c>
      <c r="E544" s="40" t="s">
        <v>45</v>
      </c>
      <c r="F544" s="242"/>
      <c r="G544" s="242"/>
      <c r="H544" s="49"/>
      <c r="I544" s="49"/>
      <c r="J544" s="52"/>
      <c r="K544" s="49"/>
      <c r="L544" s="49"/>
    </row>
    <row r="545" spans="2:12" ht="41.25" customHeight="1" thickBot="1" x14ac:dyDescent="0.3">
      <c r="B545" s="689" t="s">
        <v>1999</v>
      </c>
      <c r="C545" s="690" t="s">
        <v>1998</v>
      </c>
      <c r="D545" s="40"/>
      <c r="E545" s="706" t="s">
        <v>1998</v>
      </c>
      <c r="F545" s="691"/>
      <c r="G545" s="691"/>
      <c r="H545" s="49"/>
      <c r="I545" s="49"/>
      <c r="J545" s="52"/>
      <c r="K545" s="49"/>
      <c r="L545" s="49"/>
    </row>
    <row r="546" spans="2:12" ht="39" thickBot="1" x14ac:dyDescent="0.3">
      <c r="B546" s="679" t="s">
        <v>1805</v>
      </c>
      <c r="C546" s="663" t="s">
        <v>1806</v>
      </c>
      <c r="D546" s="664">
        <v>1</v>
      </c>
      <c r="E546" s="695" t="s">
        <v>1964</v>
      </c>
      <c r="F546" s="692"/>
      <c r="G546" s="242"/>
      <c r="H546" s="49"/>
      <c r="I546" s="49"/>
      <c r="J546" s="52"/>
      <c r="K546" s="49"/>
      <c r="L546" s="49"/>
    </row>
    <row r="547" spans="2:12" ht="115.5" thickBot="1" x14ac:dyDescent="0.3">
      <c r="B547" s="679" t="s">
        <v>1807</v>
      </c>
      <c r="C547" s="665" t="s">
        <v>1808</v>
      </c>
      <c r="D547" s="664">
        <v>1</v>
      </c>
      <c r="E547" s="695" t="s">
        <v>1965</v>
      </c>
      <c r="F547" s="692"/>
      <c r="G547" s="651"/>
      <c r="H547" s="49"/>
      <c r="I547" s="49"/>
      <c r="J547" s="52"/>
      <c r="K547" s="49"/>
      <c r="L547" s="49"/>
    </row>
    <row r="548" spans="2:12" ht="56.25" customHeight="1" thickBot="1" x14ac:dyDescent="0.3">
      <c r="B548" s="679" t="s">
        <v>1809</v>
      </c>
      <c r="C548" s="663" t="s">
        <v>1810</v>
      </c>
      <c r="D548" s="664">
        <v>1</v>
      </c>
      <c r="E548" s="695" t="s">
        <v>1966</v>
      </c>
      <c r="F548" s="692" t="s">
        <v>1219</v>
      </c>
      <c r="G548" s="651"/>
      <c r="H548" s="49"/>
      <c r="I548" s="49"/>
      <c r="J548" s="52"/>
      <c r="K548" s="49"/>
      <c r="L548" s="49"/>
    </row>
    <row r="549" spans="2:12" ht="102.75" thickBot="1" x14ac:dyDescent="0.3">
      <c r="B549" s="679" t="s">
        <v>1811</v>
      </c>
      <c r="C549" s="663" t="s">
        <v>1962</v>
      </c>
      <c r="D549" s="678">
        <v>1</v>
      </c>
      <c r="E549" s="695" t="s">
        <v>1967</v>
      </c>
      <c r="F549" s="692"/>
      <c r="G549" s="651"/>
      <c r="H549" s="49"/>
      <c r="I549" s="49"/>
      <c r="J549" s="52"/>
      <c r="K549" s="49"/>
      <c r="L549" s="49"/>
    </row>
    <row r="550" spans="2:12" ht="25.5" customHeight="1" x14ac:dyDescent="0.25">
      <c r="B550" s="838" t="s">
        <v>1812</v>
      </c>
      <c r="C550" s="666" t="s">
        <v>1813</v>
      </c>
      <c r="D550" s="829">
        <v>1</v>
      </c>
      <c r="E550" s="825" t="s">
        <v>1968</v>
      </c>
      <c r="F550" s="692"/>
      <c r="G550" s="651"/>
      <c r="H550" s="49"/>
      <c r="I550" s="49"/>
      <c r="J550" s="52"/>
      <c r="K550" s="49"/>
      <c r="L550" s="49"/>
    </row>
    <row r="551" spans="2:12" ht="51.75" thickBot="1" x14ac:dyDescent="0.3">
      <c r="B551" s="839"/>
      <c r="C551" s="667" t="s">
        <v>1814</v>
      </c>
      <c r="D551" s="830"/>
      <c r="E551" s="826"/>
      <c r="F551" s="692"/>
      <c r="G551" s="651"/>
      <c r="H551" s="49"/>
      <c r="I551" s="49"/>
      <c r="J551" s="52"/>
      <c r="K551" s="49"/>
      <c r="L551" s="49"/>
    </row>
    <row r="552" spans="2:12" ht="114.75" x14ac:dyDescent="0.25">
      <c r="B552" s="838" t="s">
        <v>1815</v>
      </c>
      <c r="C552" s="666" t="s">
        <v>1816</v>
      </c>
      <c r="D552" s="829">
        <v>1</v>
      </c>
      <c r="E552" s="825" t="s">
        <v>1969</v>
      </c>
      <c r="F552" s="691"/>
      <c r="G552" s="651"/>
      <c r="H552" s="49"/>
      <c r="I552" s="49"/>
      <c r="J552" s="52"/>
      <c r="K552" s="49"/>
      <c r="L552" s="49"/>
    </row>
    <row r="553" spans="2:12" ht="102.75" customHeight="1" thickBot="1" x14ac:dyDescent="0.3">
      <c r="B553" s="839"/>
      <c r="C553" s="667" t="s">
        <v>1817</v>
      </c>
      <c r="D553" s="830"/>
      <c r="E553" s="826"/>
      <c r="F553" s="692"/>
      <c r="G553" s="651"/>
      <c r="H553" s="49"/>
      <c r="I553" s="49"/>
      <c r="J553" s="52"/>
      <c r="K553" s="49"/>
      <c r="L553" s="49"/>
    </row>
    <row r="554" spans="2:12" ht="141" thickBot="1" x14ac:dyDescent="0.3">
      <c r="B554" s="679" t="s">
        <v>1818</v>
      </c>
      <c r="C554" s="665" t="s">
        <v>1819</v>
      </c>
      <c r="D554" s="664">
        <v>1</v>
      </c>
      <c r="E554" s="695" t="s">
        <v>1970</v>
      </c>
      <c r="F554" s="691"/>
      <c r="G554" s="651"/>
      <c r="H554" s="49"/>
      <c r="I554" s="49"/>
      <c r="J554" s="52"/>
      <c r="K554" s="49"/>
      <c r="L554" s="49"/>
    </row>
    <row r="555" spans="2:12" ht="40.5" customHeight="1" thickBot="1" x14ac:dyDescent="0.3">
      <c r="B555" s="679" t="s">
        <v>2064</v>
      </c>
      <c r="C555" s="663" t="s">
        <v>1820</v>
      </c>
      <c r="D555" s="664">
        <v>1</v>
      </c>
      <c r="E555" s="695" t="s">
        <v>1971</v>
      </c>
      <c r="F555" s="691"/>
      <c r="G555" s="651"/>
      <c r="H555" s="49"/>
      <c r="I555" s="49"/>
      <c r="J555" s="52"/>
      <c r="K555" s="49"/>
      <c r="L555" s="49"/>
    </row>
    <row r="556" spans="2:12" ht="16.5" customHeight="1" thickBot="1" x14ac:dyDescent="0.3">
      <c r="B556" s="835" t="s">
        <v>1821</v>
      </c>
      <c r="C556" s="836"/>
      <c r="D556" s="836"/>
      <c r="E556" s="837"/>
      <c r="F556" s="651"/>
      <c r="G556" s="651"/>
      <c r="H556" s="49"/>
      <c r="I556" s="49"/>
      <c r="J556" s="52"/>
      <c r="K556" s="49"/>
      <c r="L556" s="49"/>
    </row>
    <row r="557" spans="2:12" ht="26.25" thickBot="1" x14ac:dyDescent="0.3">
      <c r="B557" s="662" t="s">
        <v>145</v>
      </c>
      <c r="C557" s="668" t="s">
        <v>144</v>
      </c>
      <c r="D557" s="677" t="s">
        <v>191</v>
      </c>
      <c r="E557" s="40" t="s">
        <v>45</v>
      </c>
      <c r="F557" s="651"/>
      <c r="G557" s="651"/>
      <c r="H557" s="49"/>
      <c r="I557" s="49"/>
      <c r="J557" s="52"/>
      <c r="K557" s="49"/>
      <c r="L557" s="49"/>
    </row>
    <row r="558" spans="2:12" ht="26.25" thickBot="1" x14ac:dyDescent="0.3">
      <c r="B558" s="679" t="s">
        <v>1822</v>
      </c>
      <c r="C558" s="667" t="s">
        <v>1823</v>
      </c>
      <c r="D558" s="664">
        <v>1</v>
      </c>
      <c r="E558" s="695" t="s">
        <v>1972</v>
      </c>
      <c r="F558" s="691"/>
      <c r="G558" s="651"/>
      <c r="H558" s="49"/>
      <c r="I558" s="49"/>
      <c r="J558" s="52"/>
      <c r="K558" s="49"/>
      <c r="L558" s="49"/>
    </row>
    <row r="559" spans="2:12" ht="39" thickBot="1" x14ac:dyDescent="0.3">
      <c r="B559" s="679" t="s">
        <v>1824</v>
      </c>
      <c r="C559" s="663" t="s">
        <v>1825</v>
      </c>
      <c r="D559" s="664">
        <v>1</v>
      </c>
      <c r="E559" s="695" t="s">
        <v>1973</v>
      </c>
      <c r="F559" s="691"/>
      <c r="G559" s="651"/>
      <c r="H559" s="49"/>
      <c r="I559" s="49"/>
      <c r="J559" s="52"/>
      <c r="K559" s="49"/>
      <c r="L559" s="49"/>
    </row>
    <row r="560" spans="2:12" ht="64.5" thickBot="1" x14ac:dyDescent="0.3">
      <c r="B560" s="679" t="s">
        <v>1826</v>
      </c>
      <c r="C560" s="667" t="s">
        <v>1827</v>
      </c>
      <c r="D560" s="664">
        <v>0.99</v>
      </c>
      <c r="E560" s="695" t="s">
        <v>1974</v>
      </c>
      <c r="F560" s="691"/>
      <c r="G560" s="651"/>
      <c r="H560" s="49"/>
      <c r="I560" s="49"/>
      <c r="J560" s="52"/>
      <c r="K560" s="49"/>
      <c r="L560" s="49"/>
    </row>
    <row r="561" spans="2:12" ht="51.75" thickBot="1" x14ac:dyDescent="0.3">
      <c r="B561" s="679" t="s">
        <v>1828</v>
      </c>
      <c r="C561" s="667" t="s">
        <v>1829</v>
      </c>
      <c r="D561" s="664">
        <v>0</v>
      </c>
      <c r="E561" s="695" t="s">
        <v>1975</v>
      </c>
      <c r="F561" s="691"/>
      <c r="G561" s="651"/>
      <c r="H561" s="49"/>
      <c r="I561" s="49"/>
      <c r="J561" s="52"/>
      <c r="K561" s="49"/>
      <c r="L561" s="49"/>
    </row>
    <row r="562" spans="2:12" ht="15" customHeight="1" x14ac:dyDescent="0.25">
      <c r="B562" s="856" t="s">
        <v>1830</v>
      </c>
      <c r="C562" s="859" t="s">
        <v>1831</v>
      </c>
      <c r="D562" s="862">
        <v>1</v>
      </c>
      <c r="E562" s="825" t="s">
        <v>1976</v>
      </c>
      <c r="F562" s="691"/>
      <c r="G562" s="651"/>
      <c r="H562" s="49"/>
      <c r="I562" s="49"/>
      <c r="J562" s="52"/>
      <c r="K562" s="49"/>
      <c r="L562" s="49"/>
    </row>
    <row r="563" spans="2:12" x14ac:dyDescent="0.25">
      <c r="B563" s="857"/>
      <c r="C563" s="860"/>
      <c r="D563" s="863"/>
      <c r="E563" s="834"/>
      <c r="F563" s="691"/>
      <c r="G563" s="651"/>
      <c r="H563" s="49"/>
      <c r="I563" s="49"/>
      <c r="J563" s="52"/>
      <c r="K563" s="49"/>
      <c r="L563" s="49"/>
    </row>
    <row r="564" spans="2:12" ht="15.75" thickBot="1" x14ac:dyDescent="0.3">
      <c r="B564" s="858"/>
      <c r="C564" s="861"/>
      <c r="D564" s="864"/>
      <c r="E564" s="826"/>
      <c r="F564" s="691"/>
      <c r="G564" s="651"/>
      <c r="H564" s="49"/>
      <c r="I564" s="49"/>
      <c r="J564" s="52"/>
      <c r="K564" s="49"/>
      <c r="L564" s="49"/>
    </row>
    <row r="565" spans="2:12" ht="77.25" thickBot="1" x14ac:dyDescent="0.3">
      <c r="B565" s="679" t="s">
        <v>1832</v>
      </c>
      <c r="C565" s="667" t="s">
        <v>1833</v>
      </c>
      <c r="D565" s="669">
        <v>1</v>
      </c>
      <c r="E565" s="695" t="s">
        <v>1977</v>
      </c>
      <c r="F565" s="691"/>
      <c r="G565" s="651"/>
      <c r="H565" s="49"/>
      <c r="I565" s="49"/>
      <c r="J565" s="52"/>
      <c r="K565" s="49"/>
      <c r="L565" s="49"/>
    </row>
    <row r="566" spans="2:12" ht="16.5" customHeight="1" thickBot="1" x14ac:dyDescent="0.3">
      <c r="B566" s="835" t="s">
        <v>1834</v>
      </c>
      <c r="C566" s="836"/>
      <c r="D566" s="836"/>
      <c r="E566" s="837"/>
      <c r="F566" s="651"/>
      <c r="G566" s="651"/>
      <c r="H566" s="49"/>
      <c r="I566" s="49"/>
      <c r="J566" s="52"/>
      <c r="K566" s="49"/>
      <c r="L566" s="49"/>
    </row>
    <row r="567" spans="2:12" ht="26.25" thickBot="1" x14ac:dyDescent="0.3">
      <c r="B567" s="662" t="s">
        <v>145</v>
      </c>
      <c r="C567" s="668" t="s">
        <v>144</v>
      </c>
      <c r="D567" s="677" t="s">
        <v>191</v>
      </c>
      <c r="E567" s="40"/>
      <c r="F567" s="651"/>
      <c r="G567" s="651"/>
      <c r="H567" s="49"/>
      <c r="I567" s="49"/>
      <c r="J567" s="52"/>
      <c r="K567" s="49"/>
      <c r="L567" s="49"/>
    </row>
    <row r="568" spans="2:12" ht="39" thickBot="1" x14ac:dyDescent="0.3">
      <c r="B568" s="679" t="s">
        <v>1835</v>
      </c>
      <c r="C568" s="667" t="s">
        <v>1836</v>
      </c>
      <c r="D568" s="664">
        <v>1</v>
      </c>
      <c r="E568" s="695" t="s">
        <v>1978</v>
      </c>
      <c r="F568" s="691"/>
      <c r="G568" s="651"/>
      <c r="H568" s="49"/>
      <c r="I568" s="49"/>
      <c r="J568" s="52"/>
      <c r="K568" s="49"/>
      <c r="L568" s="49"/>
    </row>
    <row r="569" spans="2:12" ht="39" thickBot="1" x14ac:dyDescent="0.3">
      <c r="B569" s="679" t="s">
        <v>1837</v>
      </c>
      <c r="C569" s="667" t="s">
        <v>1838</v>
      </c>
      <c r="D569" s="664">
        <v>1</v>
      </c>
      <c r="E569" s="695" t="s">
        <v>1979</v>
      </c>
      <c r="F569" s="691"/>
      <c r="G569" s="651"/>
      <c r="H569" s="49"/>
      <c r="I569" s="49"/>
      <c r="J569" s="52"/>
      <c r="K569" s="49"/>
      <c r="L569" s="49"/>
    </row>
    <row r="570" spans="2:12" ht="26.25" thickBot="1" x14ac:dyDescent="0.3">
      <c r="B570" s="679" t="s">
        <v>1839</v>
      </c>
      <c r="C570" s="667" t="s">
        <v>1840</v>
      </c>
      <c r="D570" s="664">
        <v>1</v>
      </c>
      <c r="E570" s="695" t="s">
        <v>1980</v>
      </c>
      <c r="F570" s="691"/>
      <c r="G570" s="651"/>
      <c r="H570" s="49"/>
      <c r="I570" s="49"/>
      <c r="J570" s="52"/>
      <c r="K570" s="49"/>
      <c r="L570" s="49"/>
    </row>
    <row r="571" spans="2:12" ht="39" thickBot="1" x14ac:dyDescent="0.3">
      <c r="B571" s="679" t="s">
        <v>1841</v>
      </c>
      <c r="C571" s="667" t="s">
        <v>1842</v>
      </c>
      <c r="D571" s="664">
        <v>1</v>
      </c>
      <c r="E571" s="695" t="s">
        <v>1981</v>
      </c>
      <c r="F571" s="691"/>
      <c r="G571" s="651"/>
      <c r="H571" s="49"/>
      <c r="I571" s="49"/>
      <c r="J571" s="52"/>
      <c r="K571" s="49"/>
      <c r="L571" s="49"/>
    </row>
    <row r="572" spans="2:12" ht="77.25" thickBot="1" x14ac:dyDescent="0.3">
      <c r="B572" s="679" t="s">
        <v>1843</v>
      </c>
      <c r="C572" s="665" t="s">
        <v>1844</v>
      </c>
      <c r="D572" s="664">
        <v>1</v>
      </c>
      <c r="E572" s="695" t="s">
        <v>1982</v>
      </c>
      <c r="F572" s="691"/>
      <c r="G572" s="651"/>
      <c r="H572" s="49"/>
      <c r="I572" s="49"/>
      <c r="J572" s="52"/>
      <c r="K572" s="49"/>
      <c r="L572" s="49"/>
    </row>
    <row r="573" spans="2:12" ht="63.75" x14ac:dyDescent="0.25">
      <c r="B573" s="838" t="s">
        <v>1845</v>
      </c>
      <c r="C573" s="670" t="s">
        <v>1846</v>
      </c>
      <c r="D573" s="829">
        <v>1</v>
      </c>
      <c r="E573" s="825" t="s">
        <v>1983</v>
      </c>
      <c r="F573" s="691"/>
      <c r="G573" s="651"/>
      <c r="H573" s="49"/>
      <c r="I573" s="49"/>
      <c r="J573" s="52"/>
      <c r="K573" s="49"/>
      <c r="L573" s="49"/>
    </row>
    <row r="574" spans="2:12" ht="39" thickBot="1" x14ac:dyDescent="0.3">
      <c r="B574" s="839"/>
      <c r="C574" s="667" t="s">
        <v>1847</v>
      </c>
      <c r="D574" s="830"/>
      <c r="E574" s="826"/>
      <c r="F574" s="691"/>
      <c r="G574" s="651"/>
      <c r="H574" s="49"/>
      <c r="I574" s="49"/>
      <c r="J574" s="52"/>
      <c r="K574" s="49"/>
      <c r="L574" s="49"/>
    </row>
    <row r="575" spans="2:12" ht="102" customHeight="1" x14ac:dyDescent="0.25">
      <c r="B575" s="838" t="s">
        <v>1848</v>
      </c>
      <c r="C575" s="670" t="s">
        <v>1849</v>
      </c>
      <c r="D575" s="829">
        <v>1</v>
      </c>
      <c r="E575" s="825" t="s">
        <v>1984</v>
      </c>
      <c r="F575" s="651"/>
      <c r="G575" s="651"/>
      <c r="H575" s="49"/>
      <c r="I575" s="49"/>
      <c r="J575" s="52"/>
      <c r="K575" s="49"/>
      <c r="L575" s="49"/>
    </row>
    <row r="576" spans="2:12" ht="25.5" x14ac:dyDescent="0.25">
      <c r="B576" s="840"/>
      <c r="C576" s="670" t="s">
        <v>1850</v>
      </c>
      <c r="D576" s="841"/>
      <c r="E576" s="834"/>
      <c r="F576" s="691"/>
      <c r="G576" s="651"/>
      <c r="H576" s="49"/>
      <c r="I576" s="49"/>
      <c r="J576" s="52"/>
      <c r="K576" s="49"/>
      <c r="L576" s="49"/>
    </row>
    <row r="577" spans="2:12" ht="38.25" x14ac:dyDescent="0.25">
      <c r="B577" s="840"/>
      <c r="C577" s="670" t="s">
        <v>1851</v>
      </c>
      <c r="D577" s="841"/>
      <c r="E577" s="834"/>
      <c r="F577" s="651"/>
      <c r="G577" s="651"/>
      <c r="H577" s="49"/>
      <c r="I577" s="49"/>
      <c r="J577" s="52"/>
      <c r="K577" s="49"/>
      <c r="L577" s="49"/>
    </row>
    <row r="578" spans="2:12" ht="25.5" x14ac:dyDescent="0.25">
      <c r="B578" s="840"/>
      <c r="C578" s="670" t="s">
        <v>1850</v>
      </c>
      <c r="D578" s="841"/>
      <c r="E578" s="834"/>
      <c r="F578" s="651"/>
      <c r="G578" s="651"/>
      <c r="H578" s="49"/>
      <c r="I578" s="49"/>
      <c r="J578" s="52"/>
      <c r="K578" s="49"/>
      <c r="L578" s="49"/>
    </row>
    <row r="579" spans="2:12" ht="25.5" x14ac:dyDescent="0.25">
      <c r="B579" s="840"/>
      <c r="C579" s="670" t="s">
        <v>1852</v>
      </c>
      <c r="D579" s="841"/>
      <c r="E579" s="834"/>
      <c r="F579" s="651"/>
      <c r="G579" s="651"/>
      <c r="H579" s="49"/>
      <c r="I579" s="49"/>
      <c r="J579" s="52"/>
      <c r="K579" s="49"/>
      <c r="L579" s="49"/>
    </row>
    <row r="580" spans="2:12" ht="90" thickBot="1" x14ac:dyDescent="0.3">
      <c r="B580" s="839"/>
      <c r="C580" s="667" t="s">
        <v>1853</v>
      </c>
      <c r="D580" s="830"/>
      <c r="E580" s="826"/>
      <c r="F580" s="651"/>
      <c r="G580" s="651"/>
      <c r="H580" s="49"/>
      <c r="I580" s="49"/>
      <c r="J580" s="52"/>
      <c r="K580" s="49"/>
      <c r="L580" s="49"/>
    </row>
    <row r="581" spans="2:12" ht="63.75" x14ac:dyDescent="0.25">
      <c r="B581" s="838" t="s">
        <v>1854</v>
      </c>
      <c r="C581" s="670" t="s">
        <v>1855</v>
      </c>
      <c r="D581" s="829">
        <v>1</v>
      </c>
      <c r="E581" s="825" t="s">
        <v>1985</v>
      </c>
      <c r="F581" s="651"/>
      <c r="G581" s="651"/>
      <c r="H581" s="49"/>
      <c r="I581" s="49"/>
      <c r="J581" s="52"/>
      <c r="K581" s="49"/>
      <c r="L581" s="49"/>
    </row>
    <row r="582" spans="2:12" ht="38.25" x14ac:dyDescent="0.25">
      <c r="B582" s="840"/>
      <c r="C582" s="670" t="s">
        <v>1856</v>
      </c>
      <c r="D582" s="841"/>
      <c r="E582" s="834"/>
      <c r="F582" s="691"/>
      <c r="G582" s="651"/>
      <c r="H582" s="49"/>
      <c r="I582" s="49"/>
      <c r="J582" s="52"/>
      <c r="K582" s="49"/>
      <c r="L582" s="49"/>
    </row>
    <row r="583" spans="2:12" ht="51" x14ac:dyDescent="0.25">
      <c r="B583" s="840"/>
      <c r="C583" s="670" t="s">
        <v>1857</v>
      </c>
      <c r="D583" s="841"/>
      <c r="E583" s="834"/>
      <c r="F583" s="651"/>
      <c r="G583" s="651"/>
      <c r="H583" s="49"/>
      <c r="I583" s="49"/>
      <c r="J583" s="52"/>
      <c r="K583" s="49"/>
      <c r="L583" s="49"/>
    </row>
    <row r="584" spans="2:12" ht="38.25" x14ac:dyDescent="0.25">
      <c r="B584" s="840"/>
      <c r="C584" s="670" t="s">
        <v>1858</v>
      </c>
      <c r="D584" s="841"/>
      <c r="E584" s="834"/>
      <c r="F584" s="651"/>
      <c r="G584" s="651"/>
      <c r="H584" s="49"/>
      <c r="I584" s="49"/>
      <c r="J584" s="52"/>
      <c r="K584" s="49"/>
      <c r="L584" s="49"/>
    </row>
    <row r="585" spans="2:12" ht="15.75" thickBot="1" x14ac:dyDescent="0.3">
      <c r="B585" s="839"/>
      <c r="C585" s="667"/>
      <c r="D585" s="830"/>
      <c r="E585" s="826"/>
      <c r="F585" s="651"/>
      <c r="G585" s="651"/>
      <c r="H585" s="49"/>
      <c r="I585" s="49"/>
      <c r="J585" s="52"/>
      <c r="K585" s="49"/>
      <c r="L585" s="49"/>
    </row>
    <row r="586" spans="2:12" ht="63.75" x14ac:dyDescent="0.25">
      <c r="B586" s="838" t="s">
        <v>1859</v>
      </c>
      <c r="C586" s="670" t="s">
        <v>1860</v>
      </c>
      <c r="D586" s="829">
        <v>1</v>
      </c>
      <c r="E586" s="825" t="s">
        <v>1986</v>
      </c>
      <c r="F586" s="651"/>
      <c r="G586" s="651"/>
      <c r="H586" s="49"/>
      <c r="I586" s="49"/>
      <c r="J586" s="52"/>
      <c r="K586" s="49"/>
      <c r="L586" s="49"/>
    </row>
    <row r="587" spans="2:12" ht="39" thickBot="1" x14ac:dyDescent="0.3">
      <c r="B587" s="839"/>
      <c r="C587" s="665" t="s">
        <v>1861</v>
      </c>
      <c r="D587" s="830"/>
      <c r="E587" s="826"/>
      <c r="F587" s="691"/>
      <c r="G587" s="651"/>
      <c r="H587" s="49"/>
      <c r="I587" s="49"/>
      <c r="J587" s="52"/>
      <c r="K587" s="49"/>
      <c r="L587" s="49"/>
    </row>
    <row r="588" spans="2:12" ht="51.75" thickBot="1" x14ac:dyDescent="0.3">
      <c r="B588" s="679" t="s">
        <v>1862</v>
      </c>
      <c r="C588" s="667" t="s">
        <v>1863</v>
      </c>
      <c r="D588" s="664">
        <v>1</v>
      </c>
      <c r="E588" s="695" t="s">
        <v>1987</v>
      </c>
      <c r="F588" s="691"/>
      <c r="G588" s="651"/>
      <c r="H588" s="49"/>
      <c r="I588" s="49"/>
      <c r="J588" s="52"/>
      <c r="K588" s="49"/>
      <c r="L588" s="49"/>
    </row>
    <row r="589" spans="2:12" ht="31.5" customHeight="1" thickBot="1" x14ac:dyDescent="0.3">
      <c r="B589" s="679" t="s">
        <v>1864</v>
      </c>
      <c r="C589" s="667" t="s">
        <v>1865</v>
      </c>
      <c r="D589" s="664">
        <v>1</v>
      </c>
      <c r="E589" s="695" t="s">
        <v>1988</v>
      </c>
      <c r="F589" s="691"/>
      <c r="G589" s="651"/>
      <c r="H589" s="49"/>
      <c r="I589" s="49"/>
      <c r="J589" s="52"/>
      <c r="K589" s="49"/>
      <c r="L589" s="49"/>
    </row>
    <row r="590" spans="2:12" ht="64.5" thickBot="1" x14ac:dyDescent="0.3">
      <c r="B590" s="679" t="s">
        <v>1866</v>
      </c>
      <c r="C590" s="667" t="s">
        <v>1867</v>
      </c>
      <c r="D590" s="664">
        <v>1</v>
      </c>
      <c r="E590" s="695" t="s">
        <v>1989</v>
      </c>
      <c r="F590" s="691"/>
      <c r="G590" s="651"/>
      <c r="H590" s="49"/>
      <c r="I590" s="49"/>
      <c r="J590" s="52"/>
      <c r="K590" s="49"/>
      <c r="L590" s="49"/>
    </row>
    <row r="591" spans="2:12" ht="77.25" thickBot="1" x14ac:dyDescent="0.3">
      <c r="B591" s="679" t="s">
        <v>1868</v>
      </c>
      <c r="C591" s="685" t="s">
        <v>1963</v>
      </c>
      <c r="D591" s="664">
        <v>1</v>
      </c>
      <c r="E591" s="695" t="s">
        <v>1990</v>
      </c>
      <c r="F591" s="691"/>
      <c r="G591" s="651"/>
      <c r="H591" s="49"/>
      <c r="I591" s="49"/>
      <c r="J591" s="52"/>
      <c r="K591" s="49"/>
      <c r="L591" s="49"/>
    </row>
    <row r="592" spans="2:12" ht="51.75" thickBot="1" x14ac:dyDescent="0.3">
      <c r="B592" s="679" t="s">
        <v>1869</v>
      </c>
      <c r="C592" s="667" t="s">
        <v>1870</v>
      </c>
      <c r="D592" s="664">
        <v>1</v>
      </c>
      <c r="E592" s="695" t="s">
        <v>1991</v>
      </c>
      <c r="F592" s="691"/>
      <c r="G592" s="651"/>
      <c r="H592" s="49"/>
      <c r="I592" s="49"/>
      <c r="J592" s="52"/>
      <c r="K592" s="49"/>
      <c r="L592" s="49"/>
    </row>
    <row r="593" spans="2:12" ht="77.25" thickBot="1" x14ac:dyDescent="0.3">
      <c r="B593" s="681" t="s">
        <v>1871</v>
      </c>
      <c r="C593" s="667" t="s">
        <v>1872</v>
      </c>
      <c r="D593" s="664">
        <v>1</v>
      </c>
      <c r="E593" s="695" t="s">
        <v>1992</v>
      </c>
      <c r="F593" s="691"/>
      <c r="G593" s="651"/>
      <c r="H593" s="49"/>
      <c r="I593" s="49"/>
      <c r="J593" s="52"/>
      <c r="K593" s="49"/>
      <c r="L593" s="49"/>
    </row>
    <row r="594" spans="2:12" ht="63.75" x14ac:dyDescent="0.25">
      <c r="B594" s="827" t="s">
        <v>1873</v>
      </c>
      <c r="C594" s="666" t="s">
        <v>1874</v>
      </c>
      <c r="D594" s="829">
        <v>1</v>
      </c>
      <c r="E594" s="825" t="s">
        <v>1993</v>
      </c>
      <c r="F594" s="691"/>
      <c r="G594" s="651"/>
      <c r="H594" s="49"/>
      <c r="I594" s="49"/>
      <c r="J594" s="52"/>
      <c r="K594" s="49"/>
      <c r="L594" s="49"/>
    </row>
    <row r="595" spans="2:12" ht="15.75" thickBot="1" x14ac:dyDescent="0.3">
      <c r="B595" s="828"/>
      <c r="C595" s="667"/>
      <c r="D595" s="830"/>
      <c r="E595" s="826"/>
      <c r="F595" s="651"/>
      <c r="G595" s="651"/>
      <c r="H595" s="49"/>
      <c r="I595" s="49"/>
      <c r="J595" s="52"/>
      <c r="K595" s="49"/>
      <c r="L595" s="49"/>
    </row>
    <row r="596" spans="2:12" ht="15.75" thickBot="1" x14ac:dyDescent="0.3">
      <c r="B596" s="831" t="s">
        <v>1875</v>
      </c>
      <c r="C596" s="832"/>
      <c r="D596" s="832"/>
      <c r="E596" s="833"/>
      <c r="F596" s="651"/>
      <c r="G596" s="651"/>
      <c r="H596" s="49"/>
      <c r="I596" s="49"/>
      <c r="J596" s="52"/>
      <c r="K596" s="49"/>
      <c r="L596" s="49"/>
    </row>
    <row r="597" spans="2:12" ht="26.25" thickBot="1" x14ac:dyDescent="0.3">
      <c r="B597" s="662" t="s">
        <v>145</v>
      </c>
      <c r="C597" s="668" t="s">
        <v>144</v>
      </c>
      <c r="D597" s="677" t="s">
        <v>191</v>
      </c>
      <c r="E597" s="40" t="s">
        <v>45</v>
      </c>
      <c r="F597" s="651"/>
      <c r="G597" s="651"/>
      <c r="H597" s="49"/>
      <c r="I597" s="49"/>
      <c r="J597" s="52"/>
      <c r="K597" s="49"/>
      <c r="L597" s="49"/>
    </row>
    <row r="598" spans="2:12" ht="64.5" thickBot="1" x14ac:dyDescent="0.3">
      <c r="B598" s="681" t="s">
        <v>1876</v>
      </c>
      <c r="C598" s="663" t="s">
        <v>1877</v>
      </c>
      <c r="D598" s="664">
        <v>1</v>
      </c>
      <c r="E598" s="695" t="s">
        <v>1994</v>
      </c>
      <c r="F598" s="691"/>
      <c r="G598" s="651"/>
      <c r="H598" s="49"/>
      <c r="I598" s="49"/>
      <c r="J598" s="52"/>
      <c r="K598" s="49"/>
      <c r="L598" s="49"/>
    </row>
    <row r="599" spans="2:12" ht="90" thickBot="1" x14ac:dyDescent="0.3">
      <c r="B599" s="681" t="s">
        <v>1878</v>
      </c>
      <c r="C599" s="667" t="s">
        <v>1879</v>
      </c>
      <c r="D599" s="664">
        <v>1</v>
      </c>
      <c r="E599" s="695" t="s">
        <v>1995</v>
      </c>
      <c r="F599" s="691"/>
      <c r="G599" s="651"/>
      <c r="H599" s="49"/>
      <c r="I599" s="49"/>
      <c r="J599" s="52"/>
      <c r="K599" s="49"/>
      <c r="L599" s="49"/>
    </row>
    <row r="600" spans="2:12" ht="90" thickBot="1" x14ac:dyDescent="0.3">
      <c r="B600" s="671" t="s">
        <v>1880</v>
      </c>
      <c r="C600" s="665" t="s">
        <v>1881</v>
      </c>
      <c r="D600" s="664">
        <v>1</v>
      </c>
      <c r="E600" s="695" t="s">
        <v>1996</v>
      </c>
      <c r="F600" s="691"/>
      <c r="G600" s="651"/>
      <c r="H600" s="49"/>
      <c r="I600" s="49"/>
      <c r="J600" s="52"/>
      <c r="K600" s="49"/>
      <c r="L600" s="49"/>
    </row>
    <row r="601" spans="2:12" ht="51.75" thickBot="1" x14ac:dyDescent="0.3">
      <c r="B601" s="680" t="s">
        <v>1882</v>
      </c>
      <c r="C601" s="667" t="s">
        <v>1883</v>
      </c>
      <c r="D601" s="664">
        <v>1</v>
      </c>
      <c r="E601" s="695" t="s">
        <v>1997</v>
      </c>
      <c r="F601" s="691"/>
      <c r="G601" s="651"/>
      <c r="H601" s="49"/>
      <c r="I601" s="49"/>
      <c r="J601" s="52"/>
      <c r="K601" s="49"/>
      <c r="L601" s="49"/>
    </row>
    <row r="602" spans="2:12" x14ac:dyDescent="0.25">
      <c r="H602" s="49"/>
      <c r="I602" s="49"/>
      <c r="J602" s="52"/>
      <c r="K602" s="49"/>
      <c r="L602" s="49"/>
    </row>
    <row r="603" spans="2:12" ht="15.75" thickBot="1" x14ac:dyDescent="0.3">
      <c r="B603" s="140"/>
      <c r="C603" s="141"/>
      <c r="D603" s="141"/>
      <c r="E603" s="141"/>
      <c r="F603" s="141"/>
      <c r="G603" s="142"/>
      <c r="H603" s="49"/>
      <c r="I603" s="52"/>
      <c r="J603" s="52"/>
      <c r="K603" s="49"/>
      <c r="L603" s="49"/>
    </row>
    <row r="604" spans="2:12" ht="15.75" customHeight="1" thickBot="1" x14ac:dyDescent="0.3">
      <c r="B604" s="733" t="s">
        <v>66</v>
      </c>
      <c r="C604" s="734"/>
      <c r="D604" s="734"/>
      <c r="E604" s="734"/>
      <c r="F604" s="734"/>
      <c r="G604" s="734"/>
      <c r="H604" s="734"/>
      <c r="I604" s="735"/>
      <c r="J604" s="52"/>
      <c r="K604" s="49"/>
      <c r="L604" s="49"/>
    </row>
    <row r="605" spans="2:12" ht="15.75" thickBot="1" x14ac:dyDescent="0.3">
      <c r="B605" s="733" t="s">
        <v>67</v>
      </c>
      <c r="C605" s="734"/>
      <c r="D605" s="734"/>
      <c r="E605" s="734"/>
      <c r="F605" s="734"/>
      <c r="G605" s="734"/>
      <c r="H605" s="734"/>
      <c r="I605" s="239"/>
      <c r="J605" s="52"/>
      <c r="K605" s="49"/>
      <c r="L605" s="49"/>
    </row>
    <row r="606" spans="2:12" ht="51.75" thickBot="1" x14ac:dyDescent="0.3">
      <c r="B606" s="238" t="s">
        <v>68</v>
      </c>
      <c r="C606" s="238" t="s">
        <v>69</v>
      </c>
      <c r="D606" s="236" t="s">
        <v>70</v>
      </c>
      <c r="E606" s="236" t="s">
        <v>71</v>
      </c>
      <c r="F606" s="236" t="s">
        <v>72</v>
      </c>
      <c r="G606" s="236" t="s">
        <v>73</v>
      </c>
      <c r="H606" s="236" t="s">
        <v>45</v>
      </c>
      <c r="I606" s="236" t="s">
        <v>45</v>
      </c>
      <c r="J606" s="52"/>
      <c r="K606" s="49"/>
      <c r="L606" s="49"/>
    </row>
    <row r="607" spans="2:12" ht="166.5" thickBot="1" x14ac:dyDescent="0.3">
      <c r="B607" s="9" t="s">
        <v>74</v>
      </c>
      <c r="C607" s="320">
        <v>1</v>
      </c>
      <c r="D607" s="320" t="s">
        <v>1323</v>
      </c>
      <c r="E607" s="320">
        <v>19140</v>
      </c>
      <c r="F607" s="321">
        <v>1</v>
      </c>
      <c r="G607" s="321">
        <v>0</v>
      </c>
      <c r="H607" s="120"/>
      <c r="I607" s="322" t="s">
        <v>1324</v>
      </c>
      <c r="J607" s="660"/>
      <c r="K607" s="49"/>
      <c r="L607" s="49"/>
    </row>
    <row r="608" spans="2:12" ht="60.75" thickBot="1" x14ac:dyDescent="0.3">
      <c r="B608" s="9" t="s">
        <v>75</v>
      </c>
      <c r="C608" s="323">
        <v>1</v>
      </c>
      <c r="D608" s="323">
        <v>300</v>
      </c>
      <c r="E608" s="324" t="s">
        <v>1325</v>
      </c>
      <c r="F608" s="325">
        <v>1</v>
      </c>
      <c r="G608" s="325">
        <v>0</v>
      </c>
      <c r="H608" s="324"/>
      <c r="I608" s="326" t="s">
        <v>1326</v>
      </c>
      <c r="J608" s="660"/>
      <c r="K608" s="49"/>
      <c r="L608" s="49"/>
    </row>
    <row r="609" spans="2:12" ht="166.5" thickBot="1" x14ac:dyDescent="0.3">
      <c r="B609" s="9" t="s">
        <v>76</v>
      </c>
      <c r="C609" s="320">
        <v>1</v>
      </c>
      <c r="D609" s="320" t="s">
        <v>1323</v>
      </c>
      <c r="E609" s="320">
        <v>19140</v>
      </c>
      <c r="F609" s="321">
        <v>1</v>
      </c>
      <c r="G609" s="321">
        <v>0</v>
      </c>
      <c r="H609" s="320"/>
      <c r="I609" s="322" t="s">
        <v>1324</v>
      </c>
      <c r="J609" s="660"/>
      <c r="K609" s="49"/>
      <c r="L609" s="49"/>
    </row>
    <row r="610" spans="2:12" ht="15.75" thickBot="1" x14ac:dyDescent="0.3">
      <c r="B610" s="9" t="s">
        <v>77</v>
      </c>
      <c r="C610" s="323">
        <v>1</v>
      </c>
      <c r="D610" s="327" t="s">
        <v>1327</v>
      </c>
      <c r="E610" s="328" t="s">
        <v>1328</v>
      </c>
      <c r="F610" s="325">
        <v>1</v>
      </c>
      <c r="G610" s="323" t="s">
        <v>1329</v>
      </c>
      <c r="H610" s="132"/>
      <c r="I610" s="329"/>
      <c r="J610" s="52"/>
      <c r="K610" s="49"/>
      <c r="L610" s="49"/>
    </row>
    <row r="611" spans="2:12" ht="15.75" thickBot="1" x14ac:dyDescent="0.3">
      <c r="B611" s="49"/>
      <c r="C611" s="49"/>
      <c r="D611" s="49"/>
      <c r="E611" s="49"/>
      <c r="F611" s="49"/>
      <c r="G611" s="49"/>
      <c r="H611" s="49"/>
      <c r="I611" s="49"/>
      <c r="J611" s="52"/>
      <c r="K611" s="49"/>
      <c r="L611" s="49"/>
    </row>
    <row r="612" spans="2:12" ht="69" customHeight="1" thickBot="1" x14ac:dyDescent="0.3">
      <c r="B612" s="733" t="s">
        <v>78</v>
      </c>
      <c r="C612" s="734"/>
      <c r="D612" s="735"/>
      <c r="E612" s="49"/>
      <c r="F612" s="49"/>
      <c r="G612" s="49"/>
      <c r="H612" s="49"/>
      <c r="I612" s="49"/>
      <c r="J612" s="52"/>
      <c r="K612" s="49"/>
      <c r="L612" s="49"/>
    </row>
    <row r="613" spans="2:12" ht="39" thickBot="1" x14ac:dyDescent="0.3">
      <c r="B613" s="238" t="s">
        <v>79</v>
      </c>
      <c r="C613" s="235" t="s">
        <v>4</v>
      </c>
      <c r="D613" s="233" t="s">
        <v>45</v>
      </c>
      <c r="E613" s="49"/>
      <c r="F613" s="49"/>
      <c r="G613" s="49"/>
      <c r="H613" s="49"/>
      <c r="I613" s="49"/>
      <c r="J613" s="52"/>
      <c r="K613" s="49"/>
      <c r="L613" s="49"/>
    </row>
    <row r="614" spans="2:12" ht="34.5" thickBot="1" x14ac:dyDescent="0.3">
      <c r="B614" s="9" t="s">
        <v>80</v>
      </c>
      <c r="C614" s="120" t="s">
        <v>406</v>
      </c>
      <c r="D614" s="422" t="s">
        <v>1798</v>
      </c>
      <c r="E614" s="660"/>
      <c r="F614" s="49"/>
      <c r="G614" s="49"/>
      <c r="H614" s="49"/>
      <c r="I614" s="49"/>
      <c r="J614" s="52"/>
      <c r="K614" s="49"/>
      <c r="L614" s="49"/>
    </row>
    <row r="615" spans="2:12" ht="51.75" thickBot="1" x14ac:dyDescent="0.3">
      <c r="B615" s="9" t="s">
        <v>81</v>
      </c>
      <c r="C615" s="126" t="s">
        <v>406</v>
      </c>
      <c r="D615" s="421" t="s">
        <v>1797</v>
      </c>
      <c r="E615" s="660"/>
      <c r="F615" s="49"/>
      <c r="G615" s="49"/>
      <c r="H615" s="49"/>
      <c r="I615" s="49"/>
      <c r="J615" s="52"/>
      <c r="K615" s="49"/>
      <c r="L615" s="49"/>
    </row>
    <row r="616" spans="2:12" x14ac:dyDescent="0.25">
      <c r="B616" s="242"/>
      <c r="C616" s="241"/>
      <c r="D616" s="241"/>
      <c r="E616" s="49"/>
      <c r="F616" s="49"/>
      <c r="G616" s="49"/>
      <c r="H616" s="49"/>
      <c r="I616" s="49"/>
      <c r="J616" s="52"/>
      <c r="K616" s="49"/>
      <c r="L616" s="49"/>
    </row>
    <row r="617" spans="2:12" ht="15.75" thickBot="1" x14ac:dyDescent="0.3">
      <c r="B617" s="77"/>
      <c r="C617" s="77"/>
      <c r="D617" s="77"/>
      <c r="E617" s="77"/>
      <c r="F617" s="77"/>
      <c r="G617" s="49"/>
      <c r="H617" s="49"/>
      <c r="I617" s="49"/>
      <c r="J617" s="52"/>
      <c r="K617" s="49"/>
      <c r="L617" s="49"/>
    </row>
    <row r="618" spans="2:12" ht="15.75" thickBot="1" x14ac:dyDescent="0.3">
      <c r="B618" s="798" t="s">
        <v>249</v>
      </c>
      <c r="C618" s="799"/>
      <c r="D618" s="799"/>
      <c r="E618" s="799"/>
      <c r="F618" s="800"/>
      <c r="G618" s="144"/>
      <c r="H618" s="49"/>
      <c r="I618" s="49"/>
      <c r="J618" s="52"/>
      <c r="K618" s="49"/>
      <c r="L618" s="49"/>
    </row>
    <row r="619" spans="2:12" x14ac:dyDescent="0.25">
      <c r="B619" s="801" t="s">
        <v>91</v>
      </c>
      <c r="C619" s="802"/>
      <c r="D619" s="802"/>
      <c r="E619" s="802"/>
      <c r="F619" s="803"/>
      <c r="G619" s="52"/>
      <c r="H619" s="49"/>
      <c r="I619" s="49"/>
      <c r="J619" s="52"/>
      <c r="K619" s="49"/>
      <c r="L619" s="49"/>
    </row>
    <row r="620" spans="2:12" ht="45" customHeight="1" x14ac:dyDescent="0.25">
      <c r="B620" s="24" t="s">
        <v>92</v>
      </c>
      <c r="C620" s="25" t="s">
        <v>93</v>
      </c>
      <c r="D620" s="25" t="s">
        <v>94</v>
      </c>
      <c r="E620" s="25" t="s">
        <v>38</v>
      </c>
      <c r="F620" s="36" t="s">
        <v>45</v>
      </c>
      <c r="G620" s="52"/>
      <c r="H620" s="49"/>
      <c r="I620" s="49"/>
      <c r="J620" s="52"/>
      <c r="K620" s="49"/>
      <c r="L620" s="49"/>
    </row>
    <row r="621" spans="2:12" ht="15.75" thickBot="1" x14ac:dyDescent="0.3">
      <c r="B621" s="145" t="s">
        <v>1387</v>
      </c>
      <c r="C621" s="145" t="s">
        <v>1387</v>
      </c>
      <c r="D621" s="145" t="s">
        <v>1387</v>
      </c>
      <c r="E621" s="145" t="s">
        <v>1387</v>
      </c>
      <c r="F621" s="145" t="s">
        <v>1387</v>
      </c>
      <c r="G621" s="52"/>
      <c r="H621" s="49"/>
      <c r="I621" s="49"/>
      <c r="J621" s="52"/>
      <c r="K621" s="49"/>
      <c r="L621" s="49"/>
    </row>
    <row r="622" spans="2:12" x14ac:dyDescent="0.25">
      <c r="B622" s="112"/>
      <c r="C622" s="112"/>
      <c r="D622" s="49"/>
      <c r="E622" s="49"/>
      <c r="F622" s="49"/>
      <c r="G622" s="49"/>
      <c r="H622" s="49"/>
      <c r="I622" s="49"/>
      <c r="J622" s="52"/>
      <c r="K622" s="49"/>
      <c r="L622" s="49"/>
    </row>
    <row r="623" spans="2:12" s="184" customFormat="1" ht="15.75" thickBot="1" x14ac:dyDescent="0.3">
      <c r="B623" s="11"/>
      <c r="C623" s="11"/>
      <c r="D623" s="64"/>
      <c r="E623" s="64"/>
      <c r="F623" s="64"/>
      <c r="G623" s="64"/>
      <c r="H623" s="64"/>
      <c r="I623" s="64"/>
      <c r="J623" s="242"/>
      <c r="K623" s="64"/>
      <c r="L623" s="64"/>
    </row>
    <row r="624" spans="2:12" ht="15.75" thickBot="1" x14ac:dyDescent="0.3">
      <c r="B624" s="788" t="s">
        <v>101</v>
      </c>
      <c r="C624" s="789"/>
      <c r="D624" s="789"/>
      <c r="E624" s="789"/>
      <c r="F624" s="789"/>
      <c r="G624" s="790"/>
      <c r="H624" s="49"/>
      <c r="I624" s="49"/>
      <c r="J624" s="52"/>
      <c r="K624" s="49"/>
      <c r="L624" s="49"/>
    </row>
    <row r="625" spans="2:12" ht="15.75" thickBot="1" x14ac:dyDescent="0.3">
      <c r="B625" s="148" t="s">
        <v>102</v>
      </c>
      <c r="C625" s="791" t="s">
        <v>103</v>
      </c>
      <c r="D625" s="756"/>
      <c r="E625" s="756"/>
      <c r="F625" s="719"/>
      <c r="G625" s="722" t="s">
        <v>45</v>
      </c>
      <c r="H625" s="49"/>
      <c r="I625" s="49"/>
      <c r="J625" s="52"/>
      <c r="K625" s="49"/>
      <c r="L625" s="49"/>
    </row>
    <row r="626" spans="2:12" ht="15.75" thickBot="1" x14ac:dyDescent="0.3">
      <c r="B626" s="148"/>
      <c r="C626" s="792" t="s">
        <v>104</v>
      </c>
      <c r="D626" s="793"/>
      <c r="E626" s="792" t="s">
        <v>105</v>
      </c>
      <c r="F626" s="794"/>
      <c r="G626" s="723"/>
      <c r="H626" s="49"/>
      <c r="I626" s="49"/>
      <c r="J626" s="52"/>
      <c r="K626" s="49"/>
      <c r="L626" s="49"/>
    </row>
    <row r="627" spans="2:12" ht="34.5" customHeight="1" thickBot="1" x14ac:dyDescent="0.3">
      <c r="B627" s="149"/>
      <c r="C627" s="40" t="s">
        <v>106</v>
      </c>
      <c r="D627" s="40" t="s">
        <v>107</v>
      </c>
      <c r="E627" s="40" t="s">
        <v>106</v>
      </c>
      <c r="F627" s="40" t="s">
        <v>108</v>
      </c>
      <c r="G627" s="724"/>
      <c r="H627" s="49"/>
      <c r="I627" s="49"/>
      <c r="J627" s="52"/>
      <c r="K627" s="49"/>
      <c r="L627" s="49"/>
    </row>
    <row r="628" spans="2:12" ht="15.75" thickBot="1" x14ac:dyDescent="0.3">
      <c r="B628" s="150" t="s">
        <v>109</v>
      </c>
      <c r="C628" s="87">
        <v>6</v>
      </c>
      <c r="D628" s="300">
        <v>27150.12</v>
      </c>
      <c r="E628" s="82">
        <v>6</v>
      </c>
      <c r="F628" s="300">
        <v>27150.12</v>
      </c>
      <c r="G628" s="795" t="s">
        <v>1218</v>
      </c>
      <c r="H628" s="49"/>
      <c r="I628" s="49"/>
      <c r="J628" s="52"/>
      <c r="K628" s="49"/>
      <c r="L628" s="49"/>
    </row>
    <row r="629" spans="2:12" ht="15.75" thickBot="1" x14ac:dyDescent="0.3">
      <c r="B629" s="150" t="s">
        <v>110</v>
      </c>
      <c r="C629" s="90">
        <v>4</v>
      </c>
      <c r="D629" s="301">
        <v>49857</v>
      </c>
      <c r="E629" s="89"/>
      <c r="F629" s="301"/>
      <c r="G629" s="796"/>
      <c r="H629" s="49"/>
      <c r="I629" s="49"/>
      <c r="J629" s="52"/>
      <c r="K629" s="49"/>
      <c r="L629" s="49"/>
    </row>
    <row r="630" spans="2:12" ht="15.75" thickBot="1" x14ac:dyDescent="0.3">
      <c r="B630" s="150" t="s">
        <v>111</v>
      </c>
      <c r="C630" s="87">
        <v>3</v>
      </c>
      <c r="D630" s="300">
        <v>10592626.960000001</v>
      </c>
      <c r="E630" s="82"/>
      <c r="F630" s="300"/>
      <c r="G630" s="796"/>
      <c r="H630" s="49"/>
      <c r="I630" s="49"/>
      <c r="J630" s="52"/>
      <c r="K630" s="49"/>
      <c r="L630" s="49"/>
    </row>
    <row r="631" spans="2:12" ht="15.75" thickBot="1" x14ac:dyDescent="0.3">
      <c r="B631" s="150" t="s">
        <v>112</v>
      </c>
      <c r="C631" s="90">
        <v>69</v>
      </c>
      <c r="D631" s="301">
        <v>2994304.36</v>
      </c>
      <c r="E631" s="89">
        <v>34</v>
      </c>
      <c r="F631" s="301">
        <v>1243248.8400000001</v>
      </c>
      <c r="G631" s="796"/>
      <c r="H631" s="49"/>
      <c r="I631" s="49"/>
      <c r="J631" s="52"/>
      <c r="K631" s="49"/>
      <c r="L631" s="49"/>
    </row>
    <row r="632" spans="2:12" ht="15.75" thickBot="1" x14ac:dyDescent="0.3">
      <c r="B632" s="150" t="s">
        <v>113</v>
      </c>
      <c r="C632" s="87">
        <v>0</v>
      </c>
      <c r="D632" s="300">
        <v>0</v>
      </c>
      <c r="E632" s="82">
        <v>0</v>
      </c>
      <c r="F632" s="300">
        <v>0</v>
      </c>
      <c r="G632" s="796"/>
      <c r="H632" s="49"/>
      <c r="I632" s="49"/>
      <c r="J632" s="52"/>
      <c r="K632" s="49"/>
      <c r="L632" s="49"/>
    </row>
    <row r="633" spans="2:12" ht="15.75" thickBot="1" x14ac:dyDescent="0.3">
      <c r="B633" s="150" t="s">
        <v>114</v>
      </c>
      <c r="C633" s="90">
        <v>0</v>
      </c>
      <c r="D633" s="301">
        <v>0</v>
      </c>
      <c r="E633" s="89">
        <v>0</v>
      </c>
      <c r="F633" s="301">
        <v>0</v>
      </c>
      <c r="G633" s="796"/>
      <c r="H633" s="49"/>
      <c r="I633" s="49"/>
      <c r="J633" s="52"/>
      <c r="K633" s="49"/>
      <c r="L633" s="49"/>
    </row>
    <row r="634" spans="2:12" ht="15.75" thickBot="1" x14ac:dyDescent="0.3">
      <c r="B634" s="150" t="s">
        <v>115</v>
      </c>
      <c r="C634" s="87">
        <v>6</v>
      </c>
      <c r="D634" s="300">
        <v>116716.12</v>
      </c>
      <c r="E634" s="82">
        <v>4</v>
      </c>
      <c r="F634" s="300">
        <v>72102.05</v>
      </c>
      <c r="G634" s="796"/>
      <c r="H634" s="49"/>
      <c r="I634" s="49"/>
      <c r="J634" s="52"/>
      <c r="K634" s="49"/>
      <c r="L634" s="49"/>
    </row>
    <row r="635" spans="2:12" ht="15.75" thickBot="1" x14ac:dyDescent="0.3">
      <c r="B635" s="150" t="s">
        <v>116</v>
      </c>
      <c r="C635" s="90">
        <v>49</v>
      </c>
      <c r="D635" s="301">
        <v>2584233.3722000001</v>
      </c>
      <c r="E635" s="89">
        <v>3</v>
      </c>
      <c r="F635" s="301">
        <v>175034.35</v>
      </c>
      <c r="G635" s="796"/>
      <c r="H635" s="49"/>
      <c r="I635" s="49"/>
      <c r="J635" s="52"/>
      <c r="K635" s="49"/>
      <c r="L635" s="49"/>
    </row>
    <row r="636" spans="2:12" ht="15.75" thickBot="1" x14ac:dyDescent="0.3">
      <c r="B636" s="150" t="s">
        <v>117</v>
      </c>
      <c r="C636" s="87">
        <v>4</v>
      </c>
      <c r="D636" s="300">
        <v>140985.73499999999</v>
      </c>
      <c r="E636" s="82">
        <v>0</v>
      </c>
      <c r="F636" s="300">
        <v>0</v>
      </c>
      <c r="G636" s="796"/>
      <c r="H636" s="49"/>
      <c r="I636" s="49"/>
      <c r="J636" s="52"/>
      <c r="K636" s="49"/>
      <c r="L636" s="49"/>
    </row>
    <row r="637" spans="2:12" ht="15.75" thickBot="1" x14ac:dyDescent="0.3">
      <c r="B637" s="150" t="s">
        <v>118</v>
      </c>
      <c r="C637" s="90">
        <v>1</v>
      </c>
      <c r="D637" s="301">
        <v>257800</v>
      </c>
      <c r="E637" s="89">
        <v>1</v>
      </c>
      <c r="F637" s="301">
        <v>257800</v>
      </c>
      <c r="G637" s="796"/>
      <c r="H637" s="49"/>
      <c r="I637" s="49"/>
      <c r="J637" s="52"/>
      <c r="K637" s="49"/>
      <c r="L637" s="49"/>
    </row>
    <row r="638" spans="2:12" ht="15.75" thickBot="1" x14ac:dyDescent="0.3">
      <c r="B638" s="150" t="s">
        <v>119</v>
      </c>
      <c r="C638" s="87">
        <v>0</v>
      </c>
      <c r="D638" s="300">
        <v>0</v>
      </c>
      <c r="E638" s="82">
        <v>0</v>
      </c>
      <c r="F638" s="300">
        <v>0</v>
      </c>
      <c r="G638" s="796"/>
      <c r="H638" s="49"/>
      <c r="I638" s="49"/>
      <c r="J638" s="52"/>
      <c r="K638" s="49"/>
      <c r="L638" s="49"/>
    </row>
    <row r="639" spans="2:12" ht="15.75" thickBot="1" x14ac:dyDescent="0.3">
      <c r="B639" s="150" t="s">
        <v>120</v>
      </c>
      <c r="C639" s="90">
        <v>10</v>
      </c>
      <c r="D639" s="301">
        <v>251701.85500000001</v>
      </c>
      <c r="E639" s="89">
        <v>4</v>
      </c>
      <c r="F639" s="301">
        <v>72102.05</v>
      </c>
      <c r="G639" s="796"/>
      <c r="H639" s="49"/>
      <c r="I639" s="49"/>
      <c r="J639" s="52"/>
      <c r="K639" s="49"/>
      <c r="L639" s="49"/>
    </row>
    <row r="640" spans="2:12" ht="15.75" thickBot="1" x14ac:dyDescent="0.3">
      <c r="B640" s="150" t="s">
        <v>121</v>
      </c>
      <c r="C640" s="87">
        <v>14</v>
      </c>
      <c r="D640" s="300">
        <v>1444553.7</v>
      </c>
      <c r="E640" s="82">
        <v>5</v>
      </c>
      <c r="F640" s="300">
        <v>197821.4</v>
      </c>
      <c r="G640" s="796"/>
      <c r="H640" s="49"/>
      <c r="I640" s="49"/>
      <c r="J640" s="52"/>
      <c r="K640" s="49"/>
      <c r="L640" s="49"/>
    </row>
    <row r="641" spans="2:12" ht="15.75" thickBot="1" x14ac:dyDescent="0.3">
      <c r="B641" s="150" t="s">
        <v>122</v>
      </c>
      <c r="C641" s="90">
        <v>28</v>
      </c>
      <c r="D641" s="301">
        <v>1119572.8999999999</v>
      </c>
      <c r="E641" s="89">
        <v>0</v>
      </c>
      <c r="F641" s="301">
        <v>0</v>
      </c>
      <c r="G641" s="796"/>
      <c r="H641" s="49"/>
      <c r="I641" s="49"/>
      <c r="J641" s="52"/>
      <c r="K641" s="49"/>
      <c r="L641" s="49"/>
    </row>
    <row r="642" spans="2:12" ht="15.75" thickBot="1" x14ac:dyDescent="0.3">
      <c r="B642" s="150" t="s">
        <v>123</v>
      </c>
      <c r="C642" s="87">
        <v>5</v>
      </c>
      <c r="D642" s="300">
        <v>206233.60000000001</v>
      </c>
      <c r="E642" s="82">
        <v>2</v>
      </c>
      <c r="F642" s="300">
        <v>757110.8</v>
      </c>
      <c r="G642" s="796"/>
      <c r="H642" s="49"/>
      <c r="I642" s="49"/>
      <c r="J642" s="52"/>
      <c r="K642" s="49"/>
      <c r="L642" s="49"/>
    </row>
    <row r="643" spans="2:12" ht="15.75" thickBot="1" x14ac:dyDescent="0.3">
      <c r="B643" s="151" t="s">
        <v>224</v>
      </c>
      <c r="C643" s="87">
        <v>0</v>
      </c>
      <c r="D643" s="300">
        <v>0</v>
      </c>
      <c r="E643" s="82">
        <v>0</v>
      </c>
      <c r="F643" s="300">
        <v>0</v>
      </c>
      <c r="G643" s="796"/>
      <c r="H643" s="49"/>
      <c r="I643" s="49"/>
      <c r="J643" s="52"/>
      <c r="K643" s="49"/>
      <c r="L643" s="49"/>
    </row>
    <row r="644" spans="2:12" ht="15.75" thickBot="1" x14ac:dyDescent="0.3">
      <c r="B644" s="150" t="s">
        <v>124</v>
      </c>
      <c r="C644" s="90">
        <v>2</v>
      </c>
      <c r="D644" s="301">
        <v>207643.67</v>
      </c>
      <c r="E644" s="89">
        <v>0</v>
      </c>
      <c r="F644" s="301">
        <v>0</v>
      </c>
      <c r="G644" s="796"/>
      <c r="H644" s="49"/>
      <c r="I644" s="49"/>
      <c r="J644" s="52"/>
      <c r="K644" s="49"/>
      <c r="L644" s="49"/>
    </row>
    <row r="645" spans="2:12" ht="15.75" thickBot="1" x14ac:dyDescent="0.3">
      <c r="B645" s="150" t="s">
        <v>125</v>
      </c>
      <c r="C645" s="87">
        <v>0</v>
      </c>
      <c r="D645" s="300">
        <v>0</v>
      </c>
      <c r="E645" s="82">
        <v>0</v>
      </c>
      <c r="F645" s="300">
        <v>0</v>
      </c>
      <c r="G645" s="797"/>
      <c r="H645" s="49"/>
      <c r="I645" s="49"/>
      <c r="J645" s="52"/>
      <c r="K645" s="49"/>
      <c r="L645" s="49"/>
    </row>
    <row r="646" spans="2:12" x14ac:dyDescent="0.25">
      <c r="B646" s="112"/>
      <c r="C646" s="112"/>
      <c r="D646" s="49"/>
      <c r="E646" s="49"/>
      <c r="F646" s="49"/>
      <c r="G646" s="49"/>
      <c r="H646" s="49"/>
      <c r="I646" s="49"/>
      <c r="J646" s="52"/>
      <c r="K646" s="49"/>
      <c r="L646" s="49"/>
    </row>
    <row r="647" spans="2:12" ht="15.75" thickBot="1" x14ac:dyDescent="0.3">
      <c r="B647" s="112"/>
      <c r="C647" s="112"/>
      <c r="D647" s="49"/>
      <c r="E647" s="49"/>
      <c r="F647" s="49"/>
      <c r="G647" s="49"/>
      <c r="H647" s="49"/>
      <c r="I647" s="49"/>
      <c r="J647" s="52"/>
      <c r="K647" s="49"/>
      <c r="L647" s="49"/>
    </row>
    <row r="648" spans="2:12" ht="15.75" customHeight="1" thickBot="1" x14ac:dyDescent="0.3">
      <c r="B648" s="733" t="s">
        <v>255</v>
      </c>
      <c r="C648" s="734"/>
      <c r="D648" s="734"/>
      <c r="E648" s="735"/>
      <c r="F648" s="49"/>
      <c r="G648" s="49"/>
      <c r="H648" s="49"/>
      <c r="I648" s="49"/>
      <c r="J648" s="52"/>
      <c r="K648" s="49"/>
      <c r="L648" s="49"/>
    </row>
    <row r="649" spans="2:12" ht="51" customHeight="1" thickBot="1" x14ac:dyDescent="0.3">
      <c r="B649" s="426" t="s">
        <v>253</v>
      </c>
      <c r="C649" s="427" t="s">
        <v>254</v>
      </c>
      <c r="D649" s="385" t="s">
        <v>126</v>
      </c>
      <c r="E649" s="385" t="s">
        <v>45</v>
      </c>
      <c r="F649" s="49"/>
      <c r="G649" s="49"/>
      <c r="H649" s="49"/>
      <c r="I649" s="49"/>
      <c r="J649" s="52"/>
      <c r="K649" s="49"/>
      <c r="L649" s="49"/>
    </row>
    <row r="650" spans="2:12" x14ac:dyDescent="0.25">
      <c r="B650" s="428" t="s">
        <v>1543</v>
      </c>
      <c r="C650" s="429"/>
      <c r="D650" s="430"/>
      <c r="E650" s="431"/>
      <c r="F650" s="49"/>
      <c r="G650" s="49"/>
      <c r="H650" s="49"/>
      <c r="I650" s="49"/>
      <c r="J650" s="52"/>
      <c r="K650" s="49"/>
      <c r="L650" s="49"/>
    </row>
    <row r="651" spans="2:12" ht="75" x14ac:dyDescent="0.25">
      <c r="B651" s="432" t="s">
        <v>1544</v>
      </c>
      <c r="C651" s="424" t="s">
        <v>1583</v>
      </c>
      <c r="D651" s="423" t="s">
        <v>1545</v>
      </c>
      <c r="E651" s="452" t="s">
        <v>1577</v>
      </c>
      <c r="F651" s="49"/>
      <c r="G651" s="49"/>
      <c r="H651" s="49"/>
      <c r="I651" s="49"/>
      <c r="J651" s="52"/>
      <c r="K651" s="49"/>
      <c r="L651" s="49"/>
    </row>
    <row r="652" spans="2:12" ht="60" x14ac:dyDescent="0.25">
      <c r="B652" s="432" t="s">
        <v>1544</v>
      </c>
      <c r="C652" s="425" t="s">
        <v>1546</v>
      </c>
      <c r="D652" s="423" t="s">
        <v>1545</v>
      </c>
      <c r="E652" s="452" t="s">
        <v>1578</v>
      </c>
      <c r="F652" s="49"/>
      <c r="G652" s="49"/>
      <c r="H652" s="49"/>
      <c r="I652" s="49"/>
      <c r="J652" s="52"/>
      <c r="K652" s="49"/>
      <c r="L652" s="49"/>
    </row>
    <row r="653" spans="2:12" ht="120" x14ac:dyDescent="0.25">
      <c r="B653" s="432" t="s">
        <v>1547</v>
      </c>
      <c r="C653" s="425" t="s">
        <v>1548</v>
      </c>
      <c r="D653" s="423" t="s">
        <v>1545</v>
      </c>
      <c r="E653" s="452" t="s">
        <v>1579</v>
      </c>
      <c r="F653" s="49"/>
      <c r="G653" s="49"/>
      <c r="H653" s="49"/>
      <c r="I653" s="49"/>
      <c r="J653" s="52"/>
      <c r="K653" s="49"/>
      <c r="L653" s="49"/>
    </row>
    <row r="654" spans="2:12" ht="60" x14ac:dyDescent="0.25">
      <c r="B654" s="432" t="s">
        <v>1547</v>
      </c>
      <c r="C654" s="424" t="s">
        <v>1549</v>
      </c>
      <c r="D654" s="423" t="s">
        <v>1545</v>
      </c>
      <c r="E654" s="452" t="s">
        <v>1580</v>
      </c>
      <c r="F654" s="49"/>
      <c r="G654" s="49"/>
      <c r="H654" s="49"/>
      <c r="I654" s="49"/>
      <c r="J654" s="52"/>
      <c r="K654" s="49"/>
      <c r="L654" s="49"/>
    </row>
    <row r="655" spans="2:12" ht="60" x14ac:dyDescent="0.25">
      <c r="B655" s="432" t="s">
        <v>1547</v>
      </c>
      <c r="C655" s="424" t="s">
        <v>1550</v>
      </c>
      <c r="D655" s="423" t="s">
        <v>1545</v>
      </c>
      <c r="E655" s="452" t="s">
        <v>1581</v>
      </c>
      <c r="F655" s="49"/>
      <c r="G655" s="49"/>
      <c r="H655" s="49"/>
      <c r="I655" s="49"/>
      <c r="J655" s="52"/>
      <c r="K655" s="49"/>
      <c r="L655" s="49"/>
    </row>
    <row r="656" spans="2:12" ht="60" x14ac:dyDescent="0.25">
      <c r="B656" s="432" t="s">
        <v>1551</v>
      </c>
      <c r="C656" s="424" t="s">
        <v>1552</v>
      </c>
      <c r="D656" s="423" t="s">
        <v>1545</v>
      </c>
      <c r="E656" s="452" t="s">
        <v>1582</v>
      </c>
      <c r="F656" s="49"/>
      <c r="G656" s="49"/>
      <c r="H656" s="49"/>
      <c r="I656" s="49"/>
      <c r="J656" s="52"/>
      <c r="K656" s="49"/>
      <c r="L656" s="49"/>
    </row>
    <row r="657" spans="2:12" x14ac:dyDescent="0.25">
      <c r="B657" s="433" t="s">
        <v>1553</v>
      </c>
      <c r="C657" s="425"/>
      <c r="D657" s="423"/>
      <c r="E657" s="452"/>
      <c r="F657" s="49"/>
      <c r="G657" s="49"/>
      <c r="H657" s="49"/>
      <c r="I657" s="49"/>
      <c r="J657" s="52"/>
      <c r="K657" s="49"/>
      <c r="L657" s="49"/>
    </row>
    <row r="658" spans="2:12" ht="60.75" thickBot="1" x14ac:dyDescent="0.3">
      <c r="B658" s="434" t="s">
        <v>1554</v>
      </c>
      <c r="C658" s="435" t="s">
        <v>1675</v>
      </c>
      <c r="D658" s="436" t="s">
        <v>1556</v>
      </c>
      <c r="E658" s="452" t="s">
        <v>1584</v>
      </c>
      <c r="F658" s="49"/>
      <c r="G658" s="49"/>
      <c r="H658" s="49"/>
      <c r="I658" s="49"/>
      <c r="J658" s="52"/>
      <c r="K658" s="49"/>
      <c r="L658" s="49"/>
    </row>
    <row r="659" spans="2:12" x14ac:dyDescent="0.25">
      <c r="B659" s="152"/>
      <c r="C659" s="67"/>
      <c r="D659" s="152"/>
      <c r="E659" s="49"/>
      <c r="F659" s="49"/>
      <c r="G659" s="49"/>
      <c r="H659" s="49"/>
      <c r="I659" s="49"/>
      <c r="J659" s="52"/>
      <c r="K659" s="49"/>
      <c r="L659" s="49"/>
    </row>
    <row r="660" spans="2:12" ht="15.75" thickBot="1" x14ac:dyDescent="0.3">
      <c r="B660" s="112"/>
      <c r="C660" s="112"/>
      <c r="D660" s="49"/>
      <c r="E660" s="49"/>
      <c r="F660" s="49"/>
      <c r="G660" s="49"/>
      <c r="H660" s="49"/>
      <c r="I660" s="49"/>
      <c r="J660" s="49"/>
      <c r="K660" s="49"/>
      <c r="L660" s="49"/>
    </row>
    <row r="661" spans="2:12" ht="30.75" customHeight="1" thickBot="1" x14ac:dyDescent="0.3">
      <c r="B661" s="733" t="s">
        <v>127</v>
      </c>
      <c r="C661" s="734"/>
      <c r="D661" s="734"/>
      <c r="E661" s="734"/>
      <c r="F661" s="734"/>
      <c r="G661" s="735"/>
      <c r="H661" s="153"/>
      <c r="I661" s="49"/>
      <c r="J661" s="49"/>
      <c r="K661" s="49"/>
      <c r="L661" s="49"/>
    </row>
    <row r="662" spans="2:12" ht="51.75" customHeight="1" thickBot="1" x14ac:dyDescent="0.3">
      <c r="B662" s="12" t="s">
        <v>128</v>
      </c>
      <c r="C662" s="243" t="s">
        <v>129</v>
      </c>
      <c r="D662" s="243" t="s">
        <v>130</v>
      </c>
      <c r="E662" s="243" t="s">
        <v>131</v>
      </c>
      <c r="F662" s="243" t="s">
        <v>132</v>
      </c>
      <c r="G662" s="248" t="s">
        <v>45</v>
      </c>
      <c r="H662" s="49"/>
      <c r="I662" s="49"/>
      <c r="J662" s="49"/>
      <c r="K662" s="49"/>
      <c r="L662" s="49"/>
    </row>
    <row r="663" spans="2:12" ht="138.75" customHeight="1" thickBot="1" x14ac:dyDescent="0.3">
      <c r="B663" s="81" t="s">
        <v>402</v>
      </c>
      <c r="C663" s="299" t="s">
        <v>1679</v>
      </c>
      <c r="D663" s="454">
        <v>1</v>
      </c>
      <c r="E663" s="82" t="s">
        <v>1592</v>
      </c>
      <c r="F663" s="82" t="s">
        <v>1888</v>
      </c>
      <c r="G663" s="180" t="s">
        <v>1589</v>
      </c>
      <c r="H663" s="49"/>
      <c r="I663" s="49"/>
      <c r="J663" s="49"/>
      <c r="K663" s="49"/>
      <c r="L663" s="49"/>
    </row>
    <row r="664" spans="2:12" ht="138.75" customHeight="1" thickBot="1" x14ac:dyDescent="0.3">
      <c r="B664" s="81" t="s">
        <v>402</v>
      </c>
      <c r="C664" s="82" t="s">
        <v>1676</v>
      </c>
      <c r="D664" s="454">
        <v>1</v>
      </c>
      <c r="E664" s="82" t="s">
        <v>1592</v>
      </c>
      <c r="F664" s="82" t="s">
        <v>1889</v>
      </c>
      <c r="G664" s="180" t="s">
        <v>1588</v>
      </c>
      <c r="H664" s="49"/>
      <c r="I664" s="49"/>
      <c r="J664" s="49"/>
      <c r="K664" s="49"/>
      <c r="L664" s="49"/>
    </row>
    <row r="665" spans="2:12" ht="183.75" customHeight="1" thickBot="1" x14ac:dyDescent="0.3">
      <c r="B665" s="81" t="s">
        <v>402</v>
      </c>
      <c r="C665" s="299" t="s">
        <v>1677</v>
      </c>
      <c r="D665" s="454">
        <v>0.75</v>
      </c>
      <c r="E665" s="82" t="s">
        <v>1592</v>
      </c>
      <c r="F665" s="82" t="s">
        <v>1890</v>
      </c>
      <c r="G665" s="180" t="s">
        <v>1590</v>
      </c>
      <c r="H665" s="49"/>
      <c r="I665" s="49"/>
      <c r="J665" s="49"/>
      <c r="K665" s="49"/>
      <c r="L665" s="49"/>
    </row>
    <row r="666" spans="2:12" ht="146.25" customHeight="1" thickBot="1" x14ac:dyDescent="0.3">
      <c r="B666" s="81" t="s">
        <v>402</v>
      </c>
      <c r="C666" s="299" t="s">
        <v>1678</v>
      </c>
      <c r="D666" s="454">
        <v>1</v>
      </c>
      <c r="E666" s="82" t="s">
        <v>1592</v>
      </c>
      <c r="F666" s="82" t="s">
        <v>1888</v>
      </c>
      <c r="G666" s="180" t="s">
        <v>1591</v>
      </c>
    </row>
    <row r="667" spans="2:12" x14ac:dyDescent="0.25">
      <c r="B667" s="154"/>
      <c r="C667" s="154"/>
    </row>
  </sheetData>
  <mergeCells count="277">
    <mergeCell ref="M264:M265"/>
    <mergeCell ref="G416:G426"/>
    <mergeCell ref="D446:D448"/>
    <mergeCell ref="M266:M276"/>
    <mergeCell ref="L208:L213"/>
    <mergeCell ref="M207:M213"/>
    <mergeCell ref="L225:L226"/>
    <mergeCell ref="M222:M224"/>
    <mergeCell ref="M225:M226"/>
    <mergeCell ref="M251:M256"/>
    <mergeCell ref="M257:M259"/>
    <mergeCell ref="L260:L261"/>
    <mergeCell ref="M262:M263"/>
    <mergeCell ref="F310:F314"/>
    <mergeCell ref="F348:F351"/>
    <mergeCell ref="F352:F361"/>
    <mergeCell ref="F362:F365"/>
    <mergeCell ref="F366:F374"/>
    <mergeCell ref="F375:F376"/>
    <mergeCell ref="B379:F379"/>
    <mergeCell ref="F326:F330"/>
    <mergeCell ref="C327:C330"/>
    <mergeCell ref="C331:C336"/>
    <mergeCell ref="F331:F336"/>
    <mergeCell ref="B64:E64"/>
    <mergeCell ref="B66:B67"/>
    <mergeCell ref="C66:C67"/>
    <mergeCell ref="D66:D67"/>
    <mergeCell ref="E66:F66"/>
    <mergeCell ref="G66:G67"/>
    <mergeCell ref="C56:D56"/>
    <mergeCell ref="C57:D57"/>
    <mergeCell ref="B59:D59"/>
    <mergeCell ref="B60:D60"/>
    <mergeCell ref="C61:D61"/>
    <mergeCell ref="C62:D62"/>
    <mergeCell ref="D93:D94"/>
    <mergeCell ref="C95:C102"/>
    <mergeCell ref="D95:D102"/>
    <mergeCell ref="B103:B115"/>
    <mergeCell ref="C103:C107"/>
    <mergeCell ref="D103:D107"/>
    <mergeCell ref="C108:C109"/>
    <mergeCell ref="D108:D109"/>
    <mergeCell ref="C110:C113"/>
    <mergeCell ref="D110:D113"/>
    <mergeCell ref="C114:C115"/>
    <mergeCell ref="D114:D115"/>
    <mergeCell ref="D35:F35"/>
    <mergeCell ref="B39:C39"/>
    <mergeCell ref="B40:C40"/>
    <mergeCell ref="B47:C47"/>
    <mergeCell ref="B54:D54"/>
    <mergeCell ref="B55:D55"/>
    <mergeCell ref="B2:H4"/>
    <mergeCell ref="B5:G5"/>
    <mergeCell ref="B6:C6"/>
    <mergeCell ref="D7:H7"/>
    <mergeCell ref="B22:C22"/>
    <mergeCell ref="B32:C32"/>
    <mergeCell ref="I66:J66"/>
    <mergeCell ref="K66:K67"/>
    <mergeCell ref="L66:L67"/>
    <mergeCell ref="M66:M67"/>
    <mergeCell ref="B68:B102"/>
    <mergeCell ref="C68:C69"/>
    <mergeCell ref="D68:D69"/>
    <mergeCell ref="C70:C71"/>
    <mergeCell ref="D70:D71"/>
    <mergeCell ref="C72:C76"/>
    <mergeCell ref="C86:C87"/>
    <mergeCell ref="D86:D87"/>
    <mergeCell ref="C88:C89"/>
    <mergeCell ref="D88:D89"/>
    <mergeCell ref="C90:C92"/>
    <mergeCell ref="D90:D92"/>
    <mergeCell ref="D72:D76"/>
    <mergeCell ref="C77:C80"/>
    <mergeCell ref="D77:D80"/>
    <mergeCell ref="C81:C83"/>
    <mergeCell ref="D81:D83"/>
    <mergeCell ref="C84:C85"/>
    <mergeCell ref="D84:D85"/>
    <mergeCell ref="C93:C94"/>
    <mergeCell ref="C116:C117"/>
    <mergeCell ref="D116:D117"/>
    <mergeCell ref="C118:C120"/>
    <mergeCell ref="D118:D120"/>
    <mergeCell ref="C121:C122"/>
    <mergeCell ref="D121:D122"/>
    <mergeCell ref="D155:D156"/>
    <mergeCell ref="B157:B172"/>
    <mergeCell ref="C157:C169"/>
    <mergeCell ref="D157:D169"/>
    <mergeCell ref="C170:C172"/>
    <mergeCell ref="D170:D172"/>
    <mergeCell ref="C141:C143"/>
    <mergeCell ref="D141:D143"/>
    <mergeCell ref="B144:B156"/>
    <mergeCell ref="C144:C149"/>
    <mergeCell ref="D144:D149"/>
    <mergeCell ref="C150:C151"/>
    <mergeCell ref="D150:D151"/>
    <mergeCell ref="C152:C154"/>
    <mergeCell ref="D152:D154"/>
    <mergeCell ref="C155:C156"/>
    <mergeCell ref="B116:B143"/>
    <mergeCell ref="C123:C131"/>
    <mergeCell ref="D123:D131"/>
    <mergeCell ref="C132:C136"/>
    <mergeCell ref="D132:D136"/>
    <mergeCell ref="C137:C140"/>
    <mergeCell ref="D137:D140"/>
    <mergeCell ref="D189:D192"/>
    <mergeCell ref="C193:C198"/>
    <mergeCell ref="D193:D198"/>
    <mergeCell ref="C199:C201"/>
    <mergeCell ref="D199:D201"/>
    <mergeCell ref="C202:C204"/>
    <mergeCell ref="D202:D204"/>
    <mergeCell ref="B173:B228"/>
    <mergeCell ref="C173:C177"/>
    <mergeCell ref="D173:D177"/>
    <mergeCell ref="C178:C181"/>
    <mergeCell ref="D178:D181"/>
    <mergeCell ref="C182:C184"/>
    <mergeCell ref="D182:D184"/>
    <mergeCell ref="C185:C188"/>
    <mergeCell ref="D185:D188"/>
    <mergeCell ref="C189:C192"/>
    <mergeCell ref="C205:C206"/>
    <mergeCell ref="D205:D206"/>
    <mergeCell ref="C207:C228"/>
    <mergeCell ref="D207:D228"/>
    <mergeCell ref="B229:B250"/>
    <mergeCell ref="C229:C237"/>
    <mergeCell ref="D229:D237"/>
    <mergeCell ref="C238:C240"/>
    <mergeCell ref="D238:D240"/>
    <mergeCell ref="C241:C243"/>
    <mergeCell ref="C257:C259"/>
    <mergeCell ref="D257:D259"/>
    <mergeCell ref="C260:C261"/>
    <mergeCell ref="D260:D261"/>
    <mergeCell ref="D241:D243"/>
    <mergeCell ref="C244:C246"/>
    <mergeCell ref="D244:D246"/>
    <mergeCell ref="C247:C250"/>
    <mergeCell ref="D247:D250"/>
    <mergeCell ref="C251:C252"/>
    <mergeCell ref="D251:D252"/>
    <mergeCell ref="C253:C256"/>
    <mergeCell ref="D253:D256"/>
    <mergeCell ref="C264:C265"/>
    <mergeCell ref="D264:D265"/>
    <mergeCell ref="B266:B276"/>
    <mergeCell ref="C266:C271"/>
    <mergeCell ref="D266:D271"/>
    <mergeCell ref="C272:C274"/>
    <mergeCell ref="D272:D274"/>
    <mergeCell ref="C275:C276"/>
    <mergeCell ref="D275:D276"/>
    <mergeCell ref="B251:B265"/>
    <mergeCell ref="C262:C263"/>
    <mergeCell ref="D262:D263"/>
    <mergeCell ref="B311:B314"/>
    <mergeCell ref="D311:D314"/>
    <mergeCell ref="E311:E314"/>
    <mergeCell ref="B315:B320"/>
    <mergeCell ref="F315:F325"/>
    <mergeCell ref="B322:B324"/>
    <mergeCell ref="B279:D279"/>
    <mergeCell ref="B291:E291"/>
    <mergeCell ref="F293:F299"/>
    <mergeCell ref="B300:B306"/>
    <mergeCell ref="D300:D306"/>
    <mergeCell ref="E300:E306"/>
    <mergeCell ref="F300:F309"/>
    <mergeCell ref="B307:B309"/>
    <mergeCell ref="D307:D309"/>
    <mergeCell ref="E307:E309"/>
    <mergeCell ref="B339:B341"/>
    <mergeCell ref="E339:E341"/>
    <mergeCell ref="B431:B432"/>
    <mergeCell ref="B434:F434"/>
    <mergeCell ref="B443:E443"/>
    <mergeCell ref="B452:D452"/>
    <mergeCell ref="B460:D460"/>
    <mergeCell ref="B462:E462"/>
    <mergeCell ref="B380:B382"/>
    <mergeCell ref="C380:C382"/>
    <mergeCell ref="D380:D382"/>
    <mergeCell ref="E380:E382"/>
    <mergeCell ref="F380:F382"/>
    <mergeCell ref="B407:F407"/>
    <mergeCell ref="F383:F400"/>
    <mergeCell ref="F436:F440"/>
    <mergeCell ref="D436:D440"/>
    <mergeCell ref="B436:B440"/>
    <mergeCell ref="C436:C440"/>
    <mergeCell ref="D454:D459"/>
    <mergeCell ref="F337:F343"/>
    <mergeCell ref="B489:B491"/>
    <mergeCell ref="B492:B496"/>
    <mergeCell ref="B497:B505"/>
    <mergeCell ref="B506:B507"/>
    <mergeCell ref="B510:E510"/>
    <mergeCell ref="B514:D514"/>
    <mergeCell ref="B463:E463"/>
    <mergeCell ref="B473:E473"/>
    <mergeCell ref="B474:E474"/>
    <mergeCell ref="B478:E478"/>
    <mergeCell ref="B479:E479"/>
    <mergeCell ref="B487:G487"/>
    <mergeCell ref="B648:E648"/>
    <mergeCell ref="B661:G661"/>
    <mergeCell ref="B624:G624"/>
    <mergeCell ref="C625:F625"/>
    <mergeCell ref="G625:G627"/>
    <mergeCell ref="C626:D626"/>
    <mergeCell ref="E626:F626"/>
    <mergeCell ref="G628:G645"/>
    <mergeCell ref="B543:E543"/>
    <mergeCell ref="B604:I604"/>
    <mergeCell ref="B605:H605"/>
    <mergeCell ref="B612:D612"/>
    <mergeCell ref="B618:F618"/>
    <mergeCell ref="B619:F619"/>
    <mergeCell ref="B550:B551"/>
    <mergeCell ref="B552:B553"/>
    <mergeCell ref="D552:D553"/>
    <mergeCell ref="E552:E553"/>
    <mergeCell ref="B556:E556"/>
    <mergeCell ref="B562:B564"/>
    <mergeCell ref="C562:C564"/>
    <mergeCell ref="D562:D564"/>
    <mergeCell ref="B586:B587"/>
    <mergeCell ref="D586:D587"/>
    <mergeCell ref="M95:M102"/>
    <mergeCell ref="M103:M113"/>
    <mergeCell ref="M114:M115"/>
    <mergeCell ref="M116:M120"/>
    <mergeCell ref="M68:M94"/>
    <mergeCell ref="M260:M261"/>
    <mergeCell ref="L176:L177"/>
    <mergeCell ref="L179:L180"/>
    <mergeCell ref="L183:L184"/>
    <mergeCell ref="M141:M142"/>
    <mergeCell ref="M144:M149"/>
    <mergeCell ref="M150:M151"/>
    <mergeCell ref="M152:M153"/>
    <mergeCell ref="M155:M156"/>
    <mergeCell ref="M157:M169"/>
    <mergeCell ref="M170:M172"/>
    <mergeCell ref="M173:M187"/>
    <mergeCell ref="M189:M201"/>
    <mergeCell ref="M202:M206"/>
    <mergeCell ref="M121:M140"/>
    <mergeCell ref="D516:D540"/>
    <mergeCell ref="E586:E587"/>
    <mergeCell ref="B594:B595"/>
    <mergeCell ref="D594:D595"/>
    <mergeCell ref="E594:E595"/>
    <mergeCell ref="B596:E596"/>
    <mergeCell ref="E562:E564"/>
    <mergeCell ref="B566:E566"/>
    <mergeCell ref="B573:B574"/>
    <mergeCell ref="D573:D574"/>
    <mergeCell ref="E573:E574"/>
    <mergeCell ref="B575:B580"/>
    <mergeCell ref="D575:D580"/>
    <mergeCell ref="E575:E580"/>
    <mergeCell ref="B581:B585"/>
    <mergeCell ref="D581:D585"/>
    <mergeCell ref="E581:E585"/>
    <mergeCell ref="D550:D551"/>
    <mergeCell ref="E550:E551"/>
  </mergeCells>
  <hyperlinks>
    <hyperlink ref="C29" r:id="rId1"/>
    <hyperlink ref="C28" r:id="rId2"/>
    <hyperlink ref="C37" r:id="rId3"/>
    <hyperlink ref="C51" r:id="rId4"/>
    <hyperlink ref="C44" r:id="rId5"/>
    <hyperlink ref="G628" r:id="rId6"/>
    <hyperlink ref="I609" r:id="rId7"/>
    <hyperlink ref="I607" r:id="rId8"/>
    <hyperlink ref="I608" r:id="rId9"/>
    <hyperlink ref="G416" r:id="rId10" display="www.orellana.gob.ec"/>
    <hyperlink ref="F412" r:id="rId11"/>
    <hyperlink ref="F409" r:id="rId12"/>
    <hyperlink ref="D454" r:id="rId13" display="www.orellana.gob.ec"/>
    <hyperlink ref="D615" r:id="rId14" display="http://www.orellana.gob.ec/docs/LOTAIP/2018/DICIEMBRE-2018/Literal_m.pdf"/>
    <hyperlink ref="D614" r:id="rId15" display="http://www.orellana.gob.ec/index.php/es/transparencia/lotaip-2018"/>
    <hyperlink ref="F436" r:id="rId16" display="www.orellana.gob.ec"/>
    <hyperlink ref="E651" r:id="rId17"/>
    <hyperlink ref="E652:E656" r:id="rId18" display="www.orellana.gob.ec"/>
    <hyperlink ref="G664" r:id="rId19"/>
    <hyperlink ref="G663" r:id="rId20"/>
    <hyperlink ref="G665:G666" r:id="rId21" display="http://www.contraloria.gob.ec/WFDescarga.aspx?id=55464&amp;tipo=inf"/>
    <hyperlink ref="F383" r:id="rId22" display="www.orellana.gob.ec"/>
    <hyperlink ref="F383:F400" r:id="rId23" display="Presupuesto Gastos 2018"/>
    <hyperlink ref="G416:G426" r:id="rId24" display="Presupuesto Gastos 2018"/>
    <hyperlink ref="D454:D459" r:id="rId25" display="Ordenanza de Participacion Ciudadana"/>
    <hyperlink ref="F436:F440" r:id="rId26" display="Presupuesto Grupos de Atención Prioritaria"/>
    <hyperlink ref="E652" r:id="rId27"/>
    <hyperlink ref="E653" r:id="rId28"/>
    <hyperlink ref="E654" r:id="rId29"/>
    <hyperlink ref="E655" r:id="rId30"/>
    <hyperlink ref="E656" r:id="rId31"/>
    <hyperlink ref="E658" r:id="rId32"/>
    <hyperlink ref="G665" r:id="rId33"/>
    <hyperlink ref="G666" r:id="rId34"/>
    <hyperlink ref="G468" r:id="rId35"/>
    <hyperlink ref="G469" r:id="rId36"/>
    <hyperlink ref="G465" r:id="rId37"/>
    <hyperlink ref="G466" r:id="rId38"/>
    <hyperlink ref="F490" r:id="rId39" display="http://www.orellana.gob.ec/docs/Rendici%C3%B3n_de_Cuentas/R-C-2018/fase1/2.%20Acta%20Asamblea%20Cantonal%2031-01-2019_compressed.pdf_x000a_"/>
    <hyperlink ref="F491" r:id="rId40" display="http://www.orellana.gob.ec/docs/Rendici%C3%B3n_de_Cuentas/R-C-2018/fase1/2.%20Acta%20Asamblea%20Cantonal%2031-01-2019_compressed.pdf_x000a_"/>
    <hyperlink ref="F493" r:id="rId41" display="https://drive.google.com/file/d/1rv3AEZp29O7_qN0zz-kXi7hntpiA44a4/view"/>
    <hyperlink ref="F494" r:id="rId42" display="http://www.orellana.gob.ec/es/transparencia/rendicion-de-cuentas"/>
    <hyperlink ref="F495" r:id="rId43" display="http://www.orellana.gob.ec/docs/Rendici%C3%B3n_de_Cuentas/R-C-2018/FASE%202/5.%20RESOLUCI%C3%93N%20ADM.%20N%C2%BA%20110-AGADMFO-2019.PDF"/>
    <hyperlink ref="E546" r:id="rId44"/>
    <hyperlink ref="E547" r:id="rId45"/>
    <hyperlink ref="E548" r:id="rId46"/>
    <hyperlink ref="E549" r:id="rId47"/>
    <hyperlink ref="E550:E551" r:id="rId48" display="Sugerencia 5"/>
    <hyperlink ref="E552:E553" r:id="rId49" display="Sugerencia 6"/>
    <hyperlink ref="E554" r:id="rId50"/>
    <hyperlink ref="E555" r:id="rId51"/>
    <hyperlink ref="E558" r:id="rId52"/>
    <hyperlink ref="E559" r:id="rId53"/>
    <hyperlink ref="E560" r:id="rId54"/>
    <hyperlink ref="E561" r:id="rId55"/>
    <hyperlink ref="E562:E564" r:id="rId56" display="Sugerencia 13"/>
    <hyperlink ref="E565" r:id="rId57"/>
    <hyperlink ref="E568" r:id="rId58"/>
    <hyperlink ref="E569" r:id="rId59"/>
    <hyperlink ref="E571" r:id="rId60"/>
    <hyperlink ref="E570" r:id="rId61"/>
    <hyperlink ref="E572" r:id="rId62"/>
    <hyperlink ref="E573:E574" r:id="rId63" display="Sugerencia 20"/>
    <hyperlink ref="E575:E580" r:id="rId64" display="Sugerencia 21"/>
    <hyperlink ref="E581:E585" r:id="rId65" display="Sugerencia 22"/>
    <hyperlink ref="E586:E587" r:id="rId66" display="Sugerencia 23"/>
    <hyperlink ref="E588" r:id="rId67"/>
    <hyperlink ref="E589" r:id="rId68"/>
    <hyperlink ref="E590" r:id="rId69"/>
    <hyperlink ref="E591" r:id="rId70"/>
    <hyperlink ref="E592" r:id="rId71"/>
    <hyperlink ref="E593" r:id="rId72"/>
    <hyperlink ref="E594:E595" r:id="rId73" display="Sugerencia 30"/>
    <hyperlink ref="E598" r:id="rId74"/>
    <hyperlink ref="E599:E601" r:id="rId75" display="Carpeta de Aguapotable - INFORME No. 04-GADMFO-GAPA-JPB-2019"/>
    <hyperlink ref="E599" r:id="rId76"/>
    <hyperlink ref="E600" r:id="rId77"/>
    <hyperlink ref="E601" r:id="rId78"/>
    <hyperlink ref="D516:D540" r:id="rId79" display="Acta de sugerencias 2018 y registro asistencia reunión con Departamentos municipales"/>
    <hyperlink ref="F489" r:id="rId80"/>
    <hyperlink ref="F492" r:id="rId81"/>
    <hyperlink ref="F496" r:id="rId82"/>
    <hyperlink ref="F497" r:id="rId83"/>
    <hyperlink ref="F498" r:id="rId84"/>
    <hyperlink ref="F499" r:id="rId85"/>
    <hyperlink ref="F500" r:id="rId86"/>
    <hyperlink ref="F503" r:id="rId87"/>
    <hyperlink ref="F504" r:id="rId88"/>
    <hyperlink ref="F501" r:id="rId89"/>
    <hyperlink ref="F502" r:id="rId90"/>
    <hyperlink ref="F505" r:id="rId91"/>
    <hyperlink ref="F506" r:id="rId92"/>
    <hyperlink ref="F507" r:id="rId93"/>
    <hyperlink ref="E545" r:id="rId94"/>
  </hyperlinks>
  <pageMargins left="0.70866141732283472" right="0.70866141732283472" top="0.74803149606299213" bottom="0.74803149606299213" header="0.31496062992125984" footer="0.31496062992125984"/>
  <pageSetup paperSize="9" scale="45" orientation="landscape" r:id="rId95"/>
  <legacyDrawing r:id="rId9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89"/>
  <sheetViews>
    <sheetView topLeftCell="A74" workbookViewId="0">
      <selection activeCell="A102" sqref="A102"/>
    </sheetView>
  </sheetViews>
  <sheetFormatPr baseColWidth="10" defaultColWidth="11.42578125" defaultRowHeight="12.75" x14ac:dyDescent="0.2"/>
  <cols>
    <col min="1" max="1" width="4.140625" style="484" bestFit="1" customWidth="1"/>
    <col min="2" max="2" width="6.42578125" style="484" bestFit="1" customWidth="1"/>
    <col min="3" max="3" width="24" style="484" customWidth="1"/>
    <col min="4" max="4" width="27" style="484" customWidth="1"/>
    <col min="5" max="5" width="9.85546875" style="484" bestFit="1" customWidth="1"/>
    <col min="6" max="8" width="9.7109375" style="484" bestFit="1" customWidth="1"/>
    <col min="9" max="9" width="9.7109375" style="484" customWidth="1"/>
    <col min="10" max="10" width="9.7109375" style="484" bestFit="1" customWidth="1"/>
    <col min="11" max="11" width="7.85546875" style="484" bestFit="1" customWidth="1"/>
    <col min="12" max="12" width="10" style="484" bestFit="1" customWidth="1"/>
    <col min="13" max="14" width="9.7109375" style="484" bestFit="1" customWidth="1"/>
    <col min="15" max="15" width="9.7109375" style="484" customWidth="1"/>
    <col min="16" max="16" width="9.7109375" style="484" bestFit="1" customWidth="1"/>
    <col min="17" max="21" width="7" style="484" customWidth="1"/>
    <col min="22" max="23" width="11.42578125" style="484"/>
    <col min="24" max="24" width="16.42578125" style="484" customWidth="1"/>
    <col min="25" max="29" width="11.42578125" style="484"/>
    <col min="30" max="30" width="12.140625" style="484" bestFit="1" customWidth="1"/>
    <col min="31" max="16384" width="11.42578125" style="484"/>
  </cols>
  <sheetData>
    <row r="2" spans="1:24" ht="12.75" customHeight="1" x14ac:dyDescent="0.2">
      <c r="A2" s="898" t="s">
        <v>1593</v>
      </c>
      <c r="B2" s="898" t="s">
        <v>1594</v>
      </c>
      <c r="C2" s="898"/>
      <c r="D2" s="898" t="s">
        <v>1595</v>
      </c>
      <c r="E2" s="895" t="s">
        <v>1596</v>
      </c>
      <c r="F2" s="896"/>
      <c r="G2" s="896"/>
      <c r="H2" s="896"/>
      <c r="I2" s="896"/>
      <c r="J2" s="897"/>
      <c r="K2" s="895" t="s">
        <v>1597</v>
      </c>
      <c r="L2" s="896"/>
      <c r="M2" s="896"/>
      <c r="N2" s="896"/>
      <c r="O2" s="896"/>
      <c r="P2" s="897"/>
      <c r="Q2" s="895" t="s">
        <v>1598</v>
      </c>
      <c r="R2" s="896"/>
      <c r="S2" s="896"/>
      <c r="T2" s="897"/>
      <c r="U2" s="586"/>
    </row>
    <row r="3" spans="1:24" x14ac:dyDescent="0.2">
      <c r="A3" s="898"/>
      <c r="B3" s="898"/>
      <c r="C3" s="898"/>
      <c r="D3" s="898"/>
      <c r="E3" s="485">
        <v>2014</v>
      </c>
      <c r="F3" s="485">
        <v>2015</v>
      </c>
      <c r="G3" s="485">
        <v>2016</v>
      </c>
      <c r="H3" s="485">
        <v>2017</v>
      </c>
      <c r="I3" s="485">
        <v>2018</v>
      </c>
      <c r="J3" s="486" t="s">
        <v>1599</v>
      </c>
      <c r="K3" s="485">
        <v>2014</v>
      </c>
      <c r="L3" s="485">
        <v>2015</v>
      </c>
      <c r="M3" s="485">
        <v>2016</v>
      </c>
      <c r="N3" s="485">
        <v>2017</v>
      </c>
      <c r="O3" s="485">
        <v>2018</v>
      </c>
      <c r="P3" s="487" t="s">
        <v>1599</v>
      </c>
      <c r="Q3" s="485">
        <v>2014</v>
      </c>
      <c r="R3" s="485">
        <v>2015</v>
      </c>
      <c r="S3" s="485">
        <v>2016</v>
      </c>
      <c r="T3" s="485">
        <v>2017</v>
      </c>
      <c r="U3" s="485">
        <v>2018</v>
      </c>
      <c r="V3" s="485" t="s">
        <v>1600</v>
      </c>
      <c r="W3" s="485" t="s">
        <v>1601</v>
      </c>
      <c r="X3" s="488"/>
    </row>
    <row r="4" spans="1:24" ht="51" x14ac:dyDescent="0.2">
      <c r="A4" s="489" t="s">
        <v>1602</v>
      </c>
      <c r="B4" s="490" t="s">
        <v>310</v>
      </c>
      <c r="C4" s="215" t="s">
        <v>1603</v>
      </c>
      <c r="D4" s="215" t="s">
        <v>1604</v>
      </c>
      <c r="E4" s="491">
        <v>0</v>
      </c>
      <c r="F4" s="491">
        <v>0</v>
      </c>
      <c r="G4" s="491">
        <v>50</v>
      </c>
      <c r="H4" s="491">
        <v>100</v>
      </c>
      <c r="I4" s="491">
        <v>150</v>
      </c>
      <c r="J4" s="492">
        <f t="shared" ref="J4:J14" si="0">+I4</f>
        <v>150</v>
      </c>
      <c r="K4" s="491">
        <v>0</v>
      </c>
      <c r="L4" s="491">
        <v>66</v>
      </c>
      <c r="M4" s="491">
        <v>103.5</v>
      </c>
      <c r="N4" s="491">
        <f>+M4</f>
        <v>103.5</v>
      </c>
      <c r="O4" s="491">
        <f>+N4</f>
        <v>103.5</v>
      </c>
      <c r="P4" s="493">
        <f>+O4</f>
        <v>103.5</v>
      </c>
      <c r="Q4" s="494">
        <v>1</v>
      </c>
      <c r="R4" s="494">
        <v>1</v>
      </c>
      <c r="S4" s="494">
        <f>+M4/G4</f>
        <v>2.0699999999999998</v>
      </c>
      <c r="T4" s="494">
        <f>+N4/H4</f>
        <v>1.0349999999999999</v>
      </c>
      <c r="U4" s="494">
        <f>+O4/I4</f>
        <v>0.69</v>
      </c>
      <c r="V4" s="215" t="s">
        <v>1605</v>
      </c>
      <c r="W4" s="215"/>
      <c r="X4" s="488" t="s">
        <v>1606</v>
      </c>
    </row>
    <row r="5" spans="1:24" ht="63.75" x14ac:dyDescent="0.2">
      <c r="A5" s="489" t="s">
        <v>1602</v>
      </c>
      <c r="B5" s="490" t="s">
        <v>312</v>
      </c>
      <c r="C5" s="342" t="s">
        <v>506</v>
      </c>
      <c r="D5" s="215" t="s">
        <v>1607</v>
      </c>
      <c r="E5" s="495">
        <v>0.1</v>
      </c>
      <c r="F5" s="495">
        <v>0.2</v>
      </c>
      <c r="G5" s="495">
        <v>0.4</v>
      </c>
      <c r="H5" s="495">
        <v>0.6</v>
      </c>
      <c r="I5" s="495">
        <v>0.8</v>
      </c>
      <c r="J5" s="496">
        <f t="shared" si="0"/>
        <v>0.8</v>
      </c>
      <c r="K5" s="495">
        <v>0.1</v>
      </c>
      <c r="L5" s="495">
        <v>0.3</v>
      </c>
      <c r="M5" s="495">
        <v>0.495</v>
      </c>
      <c r="N5" s="495">
        <v>0.72</v>
      </c>
      <c r="O5" s="495">
        <v>1</v>
      </c>
      <c r="P5" s="497">
        <f>+O5</f>
        <v>1</v>
      </c>
      <c r="Q5" s="494">
        <f>+K5/E5</f>
        <v>1</v>
      </c>
      <c r="R5" s="494">
        <f>+L5/F5</f>
        <v>1.4999999999999998</v>
      </c>
      <c r="S5" s="494">
        <f>+M5/G5</f>
        <v>1.2374999999999998</v>
      </c>
      <c r="T5" s="494">
        <f>+N5/H5</f>
        <v>1.2</v>
      </c>
      <c r="U5" s="494">
        <f t="shared" ref="U5:U14" si="1">+O5/I5</f>
        <v>1.25</v>
      </c>
      <c r="V5" s="215" t="s">
        <v>1608</v>
      </c>
      <c r="W5" s="215" t="s">
        <v>1066</v>
      </c>
      <c r="X5" s="488" t="s">
        <v>1606</v>
      </c>
    </row>
    <row r="6" spans="1:24" ht="51" x14ac:dyDescent="0.2">
      <c r="A6" s="489" t="s">
        <v>1602</v>
      </c>
      <c r="B6" s="490" t="s">
        <v>314</v>
      </c>
      <c r="C6" s="342" t="s">
        <v>507</v>
      </c>
      <c r="D6" s="215" t="s">
        <v>1609</v>
      </c>
      <c r="E6" s="491">
        <v>0</v>
      </c>
      <c r="F6" s="495">
        <v>0.2</v>
      </c>
      <c r="G6" s="495">
        <v>0.3</v>
      </c>
      <c r="H6" s="495">
        <v>0.4</v>
      </c>
      <c r="I6" s="495">
        <v>0.5</v>
      </c>
      <c r="J6" s="496">
        <f t="shared" si="0"/>
        <v>0.5</v>
      </c>
      <c r="K6" s="495">
        <v>0.05</v>
      </c>
      <c r="L6" s="495">
        <v>0.7</v>
      </c>
      <c r="M6" s="495">
        <v>0.9</v>
      </c>
      <c r="N6" s="495">
        <v>0.9</v>
      </c>
      <c r="O6" s="495">
        <v>0.9</v>
      </c>
      <c r="P6" s="497">
        <f>+O6</f>
        <v>0.9</v>
      </c>
      <c r="Q6" s="494">
        <v>5</v>
      </c>
      <c r="R6" s="494">
        <f t="shared" ref="R6:T8" si="2">+L6/F6</f>
        <v>3.4999999999999996</v>
      </c>
      <c r="S6" s="494">
        <f t="shared" si="2"/>
        <v>3</v>
      </c>
      <c r="T6" s="494">
        <f t="shared" si="2"/>
        <v>2.25</v>
      </c>
      <c r="U6" s="494">
        <f t="shared" si="1"/>
        <v>1.8</v>
      </c>
      <c r="V6" s="215" t="s">
        <v>1610</v>
      </c>
      <c r="W6" s="215" t="s">
        <v>1066</v>
      </c>
      <c r="X6" s="488" t="s">
        <v>1606</v>
      </c>
    </row>
    <row r="7" spans="1:24" ht="51" x14ac:dyDescent="0.2">
      <c r="A7" s="489" t="s">
        <v>1602</v>
      </c>
      <c r="B7" s="490" t="s">
        <v>315</v>
      </c>
      <c r="C7" s="342" t="s">
        <v>508</v>
      </c>
      <c r="D7" s="215" t="s">
        <v>1611</v>
      </c>
      <c r="E7" s="495">
        <v>0.03</v>
      </c>
      <c r="F7" s="495">
        <v>0.05</v>
      </c>
      <c r="G7" s="495">
        <v>0.15</v>
      </c>
      <c r="H7" s="495">
        <v>0.2</v>
      </c>
      <c r="I7" s="495" t="s">
        <v>1695</v>
      </c>
      <c r="J7" s="496" t="str">
        <f t="shared" si="0"/>
        <v>1 celda relleno sanitario</v>
      </c>
      <c r="K7" s="495">
        <v>0.1</v>
      </c>
      <c r="L7" s="495">
        <v>0.12</v>
      </c>
      <c r="M7" s="495">
        <v>4.2999999999999997E-2</v>
      </c>
      <c r="N7" s="495">
        <v>0.05</v>
      </c>
      <c r="O7" s="495" t="s">
        <v>1695</v>
      </c>
      <c r="P7" s="497" t="str">
        <f>+O7</f>
        <v>1 celda relleno sanitario</v>
      </c>
      <c r="Q7" s="494">
        <f>+K7/E7</f>
        <v>3.3333333333333335</v>
      </c>
      <c r="R7" s="494">
        <f t="shared" si="2"/>
        <v>2.4</v>
      </c>
      <c r="S7" s="494">
        <f t="shared" si="2"/>
        <v>0.28666666666666668</v>
      </c>
      <c r="T7" s="494">
        <f t="shared" si="2"/>
        <v>0.25</v>
      </c>
      <c r="U7" s="494">
        <v>1</v>
      </c>
      <c r="V7" s="215" t="s">
        <v>1610</v>
      </c>
      <c r="W7" s="215"/>
      <c r="X7" s="488" t="s">
        <v>1606</v>
      </c>
    </row>
    <row r="8" spans="1:24" ht="76.5" x14ac:dyDescent="0.2">
      <c r="A8" s="489" t="s">
        <v>1602</v>
      </c>
      <c r="B8" s="490" t="s">
        <v>317</v>
      </c>
      <c r="C8" s="342" t="s">
        <v>509</v>
      </c>
      <c r="D8" s="215" t="s">
        <v>1612</v>
      </c>
      <c r="E8" s="495">
        <v>0.48</v>
      </c>
      <c r="F8" s="495">
        <v>0.52</v>
      </c>
      <c r="G8" s="495">
        <v>0.56000000000000005</v>
      </c>
      <c r="H8" s="495">
        <v>0.6</v>
      </c>
      <c r="I8" s="495">
        <v>0.64</v>
      </c>
      <c r="J8" s="496">
        <f t="shared" si="0"/>
        <v>0.64</v>
      </c>
      <c r="K8" s="495">
        <v>0.48</v>
      </c>
      <c r="L8" s="495">
        <v>0.5</v>
      </c>
      <c r="M8" s="495">
        <v>0.58599999999999997</v>
      </c>
      <c r="N8" s="495">
        <v>0.67</v>
      </c>
      <c r="O8" s="495">
        <v>0.64</v>
      </c>
      <c r="P8" s="497">
        <f>+O8</f>
        <v>0.64</v>
      </c>
      <c r="Q8" s="494">
        <f>+K8/E8</f>
        <v>1</v>
      </c>
      <c r="R8" s="494">
        <f t="shared" si="2"/>
        <v>0.96153846153846145</v>
      </c>
      <c r="S8" s="494">
        <f t="shared" si="2"/>
        <v>1.0464285714285713</v>
      </c>
      <c r="T8" s="494">
        <f t="shared" si="2"/>
        <v>1.1166666666666667</v>
      </c>
      <c r="U8" s="494">
        <f t="shared" si="1"/>
        <v>1</v>
      </c>
      <c r="V8" s="215" t="s">
        <v>1608</v>
      </c>
      <c r="W8" s="215" t="s">
        <v>1613</v>
      </c>
      <c r="X8" s="488" t="s">
        <v>1606</v>
      </c>
    </row>
    <row r="9" spans="1:24" ht="76.5" x14ac:dyDescent="0.2">
      <c r="A9" s="489" t="s">
        <v>1602</v>
      </c>
      <c r="B9" s="490" t="s">
        <v>319</v>
      </c>
      <c r="C9" s="342" t="s">
        <v>510</v>
      </c>
      <c r="D9" s="215" t="s">
        <v>1614</v>
      </c>
      <c r="E9" s="495">
        <v>0</v>
      </c>
      <c r="F9" s="495">
        <v>0.2</v>
      </c>
      <c r="G9" s="495">
        <v>0.4</v>
      </c>
      <c r="H9" s="495">
        <v>0.6</v>
      </c>
      <c r="I9" s="495">
        <v>0.8</v>
      </c>
      <c r="J9" s="496">
        <f t="shared" si="0"/>
        <v>0.8</v>
      </c>
      <c r="K9" s="495">
        <v>0</v>
      </c>
      <c r="L9" s="495">
        <v>0</v>
      </c>
      <c r="M9" s="495">
        <v>1</v>
      </c>
      <c r="N9" s="495">
        <v>1</v>
      </c>
      <c r="O9" s="495">
        <v>1</v>
      </c>
      <c r="P9" s="498">
        <f>+N9</f>
        <v>1</v>
      </c>
      <c r="Q9" s="494">
        <v>1</v>
      </c>
      <c r="R9" s="494">
        <v>1</v>
      </c>
      <c r="S9" s="494">
        <f t="shared" ref="S9:T14" si="3">+M9/G9</f>
        <v>2.5</v>
      </c>
      <c r="T9" s="494">
        <f t="shared" si="3"/>
        <v>1.6666666666666667</v>
      </c>
      <c r="U9" s="494">
        <f t="shared" si="1"/>
        <v>1.25</v>
      </c>
      <c r="V9" s="215" t="s">
        <v>1615</v>
      </c>
      <c r="W9" s="215"/>
      <c r="X9" s="488" t="s">
        <v>1606</v>
      </c>
    </row>
    <row r="10" spans="1:24" ht="51" x14ac:dyDescent="0.2">
      <c r="A10" s="489" t="s">
        <v>1602</v>
      </c>
      <c r="B10" s="490" t="s">
        <v>321</v>
      </c>
      <c r="C10" s="342" t="s">
        <v>504</v>
      </c>
      <c r="D10" s="215" t="s">
        <v>432</v>
      </c>
      <c r="E10" s="491">
        <v>0</v>
      </c>
      <c r="F10" s="491">
        <v>3</v>
      </c>
      <c r="G10" s="491">
        <v>5</v>
      </c>
      <c r="H10" s="491">
        <v>7</v>
      </c>
      <c r="I10" s="491">
        <v>9</v>
      </c>
      <c r="J10" s="492">
        <f t="shared" si="0"/>
        <v>9</v>
      </c>
      <c r="K10" s="491">
        <v>5</v>
      </c>
      <c r="L10" s="491">
        <v>5</v>
      </c>
      <c r="M10" s="491">
        <v>5</v>
      </c>
      <c r="N10" s="491">
        <v>9</v>
      </c>
      <c r="O10" s="491">
        <v>9</v>
      </c>
      <c r="P10" s="499">
        <v>9</v>
      </c>
      <c r="Q10" s="494">
        <v>1</v>
      </c>
      <c r="R10" s="494">
        <f>+L10/F10</f>
        <v>1.6666666666666667</v>
      </c>
      <c r="S10" s="494">
        <f t="shared" si="3"/>
        <v>1</v>
      </c>
      <c r="T10" s="494">
        <f t="shared" si="3"/>
        <v>1.2857142857142858</v>
      </c>
      <c r="U10" s="494">
        <f t="shared" si="1"/>
        <v>1</v>
      </c>
      <c r="V10" s="215" t="s">
        <v>1616</v>
      </c>
      <c r="W10" s="215"/>
      <c r="X10" s="488" t="s">
        <v>1606</v>
      </c>
    </row>
    <row r="11" spans="1:24" ht="38.25" x14ac:dyDescent="0.2">
      <c r="A11" s="489" t="s">
        <v>1602</v>
      </c>
      <c r="B11" s="490" t="s">
        <v>322</v>
      </c>
      <c r="C11" s="215" t="s">
        <v>323</v>
      </c>
      <c r="D11" s="215" t="s">
        <v>1617</v>
      </c>
      <c r="E11" s="491">
        <v>0</v>
      </c>
      <c r="F11" s="491">
        <v>2</v>
      </c>
      <c r="G11" s="491">
        <v>4</v>
      </c>
      <c r="H11" s="491">
        <v>6</v>
      </c>
      <c r="I11" s="491">
        <v>8</v>
      </c>
      <c r="J11" s="492">
        <f t="shared" si="0"/>
        <v>8</v>
      </c>
      <c r="K11" s="491">
        <v>4</v>
      </c>
      <c r="L11" s="491">
        <v>4</v>
      </c>
      <c r="M11" s="491">
        <v>4</v>
      </c>
      <c r="N11" s="491">
        <v>6</v>
      </c>
      <c r="O11" s="491">
        <v>11</v>
      </c>
      <c r="P11" s="499">
        <f>SUM(K11:O11)</f>
        <v>29</v>
      </c>
      <c r="Q11" s="494">
        <v>1</v>
      </c>
      <c r="R11" s="494">
        <f>+L11/F11</f>
        <v>2</v>
      </c>
      <c r="S11" s="494">
        <f t="shared" si="3"/>
        <v>1</v>
      </c>
      <c r="T11" s="494">
        <f t="shared" si="3"/>
        <v>1</v>
      </c>
      <c r="U11" s="494">
        <f t="shared" si="1"/>
        <v>1.375</v>
      </c>
      <c r="V11" s="215" t="s">
        <v>1618</v>
      </c>
      <c r="W11" s="215"/>
      <c r="X11" s="488" t="s">
        <v>1606</v>
      </c>
    </row>
    <row r="12" spans="1:24" ht="51" x14ac:dyDescent="0.2">
      <c r="A12" s="489" t="s">
        <v>1602</v>
      </c>
      <c r="B12" s="490" t="s">
        <v>325</v>
      </c>
      <c r="C12" s="342" t="s">
        <v>503</v>
      </c>
      <c r="D12" s="215" t="s">
        <v>1619</v>
      </c>
      <c r="E12" s="491">
        <v>0</v>
      </c>
      <c r="F12" s="491">
        <v>2</v>
      </c>
      <c r="G12" s="491">
        <v>4</v>
      </c>
      <c r="H12" s="491">
        <v>6</v>
      </c>
      <c r="I12" s="491">
        <v>8</v>
      </c>
      <c r="J12" s="492">
        <f t="shared" si="0"/>
        <v>8</v>
      </c>
      <c r="K12" s="491">
        <v>2</v>
      </c>
      <c r="L12" s="491">
        <v>4</v>
      </c>
      <c r="M12" s="491">
        <v>6.5</v>
      </c>
      <c r="N12" s="500">
        <v>6</v>
      </c>
      <c r="O12" s="500">
        <v>8.1999999999999993</v>
      </c>
      <c r="P12" s="499">
        <f>SUM(K12:O12)</f>
        <v>26.7</v>
      </c>
      <c r="Q12" s="494">
        <v>1</v>
      </c>
      <c r="R12" s="494">
        <f>+L12/F12</f>
        <v>2</v>
      </c>
      <c r="S12" s="494">
        <f t="shared" si="3"/>
        <v>1.625</v>
      </c>
      <c r="T12" s="494">
        <f t="shared" si="3"/>
        <v>1</v>
      </c>
      <c r="U12" s="494">
        <f t="shared" si="1"/>
        <v>1.0249999999999999</v>
      </c>
      <c r="V12" s="215" t="s">
        <v>1620</v>
      </c>
      <c r="W12" s="215" t="s">
        <v>1613</v>
      </c>
      <c r="X12" s="488" t="s">
        <v>1606</v>
      </c>
    </row>
    <row r="13" spans="1:24" ht="51" x14ac:dyDescent="0.2">
      <c r="A13" s="489" t="s">
        <v>1602</v>
      </c>
      <c r="B13" s="490" t="s">
        <v>326</v>
      </c>
      <c r="C13" s="342" t="s">
        <v>501</v>
      </c>
      <c r="D13" s="215" t="s">
        <v>1621</v>
      </c>
      <c r="E13" s="491">
        <v>0</v>
      </c>
      <c r="F13" s="491">
        <v>1</v>
      </c>
      <c r="G13" s="491">
        <v>2</v>
      </c>
      <c r="H13" s="491">
        <v>3</v>
      </c>
      <c r="I13" s="491">
        <v>4</v>
      </c>
      <c r="J13" s="492">
        <f t="shared" si="0"/>
        <v>4</v>
      </c>
      <c r="K13" s="491">
        <v>2</v>
      </c>
      <c r="L13" s="491">
        <v>2</v>
      </c>
      <c r="M13" s="491">
        <v>4</v>
      </c>
      <c r="N13" s="491">
        <v>5</v>
      </c>
      <c r="O13" s="491">
        <v>5</v>
      </c>
      <c r="P13" s="499">
        <f>+M13</f>
        <v>4</v>
      </c>
      <c r="Q13" s="494">
        <v>1</v>
      </c>
      <c r="R13" s="494">
        <f>+L13/F13</f>
        <v>2</v>
      </c>
      <c r="S13" s="494">
        <f t="shared" si="3"/>
        <v>2</v>
      </c>
      <c r="T13" s="494">
        <f t="shared" si="3"/>
        <v>1.6666666666666667</v>
      </c>
      <c r="U13" s="494">
        <f t="shared" si="1"/>
        <v>1.25</v>
      </c>
      <c r="V13" s="215" t="s">
        <v>1620</v>
      </c>
      <c r="W13" s="215"/>
      <c r="X13" s="488" t="s">
        <v>1606</v>
      </c>
    </row>
    <row r="14" spans="1:24" ht="51" x14ac:dyDescent="0.2">
      <c r="A14" s="215" t="s">
        <v>1602</v>
      </c>
      <c r="B14" s="490" t="s">
        <v>328</v>
      </c>
      <c r="C14" s="342" t="s">
        <v>499</v>
      </c>
      <c r="D14" s="215" t="s">
        <v>1622</v>
      </c>
      <c r="E14" s="501">
        <v>0</v>
      </c>
      <c r="F14" s="501">
        <v>0.2</v>
      </c>
      <c r="G14" s="501">
        <v>0.4</v>
      </c>
      <c r="H14" s="501">
        <v>0.6</v>
      </c>
      <c r="I14" s="501">
        <v>0.8</v>
      </c>
      <c r="J14" s="496">
        <f t="shared" si="0"/>
        <v>0.8</v>
      </c>
      <c r="K14" s="501">
        <v>0.6</v>
      </c>
      <c r="L14" s="501">
        <v>0.8</v>
      </c>
      <c r="M14" s="501">
        <v>0.9</v>
      </c>
      <c r="N14" s="501">
        <v>0.996</v>
      </c>
      <c r="O14" s="501">
        <v>0.8</v>
      </c>
      <c r="P14" s="498">
        <f>+M14</f>
        <v>0.9</v>
      </c>
      <c r="Q14" s="494">
        <v>1</v>
      </c>
      <c r="R14" s="494">
        <f>+L14/F14</f>
        <v>4</v>
      </c>
      <c r="S14" s="494">
        <f t="shared" si="3"/>
        <v>2.25</v>
      </c>
      <c r="T14" s="494">
        <f t="shared" si="3"/>
        <v>1.6600000000000001</v>
      </c>
      <c r="U14" s="494">
        <f t="shared" si="1"/>
        <v>1</v>
      </c>
      <c r="V14" s="215"/>
      <c r="W14" s="215"/>
      <c r="X14" s="488" t="s">
        <v>1623</v>
      </c>
    </row>
    <row r="15" spans="1:24" x14ac:dyDescent="0.2">
      <c r="J15" s="502"/>
      <c r="K15" s="503"/>
      <c r="L15" s="503"/>
      <c r="M15" s="503"/>
      <c r="N15" s="503"/>
      <c r="O15" s="503"/>
      <c r="P15" s="503"/>
      <c r="Q15" s="504"/>
      <c r="R15" s="504"/>
      <c r="S15" s="504"/>
      <c r="T15" s="504"/>
      <c r="U15" s="504"/>
    </row>
    <row r="16" spans="1:24" x14ac:dyDescent="0.2">
      <c r="A16" s="898" t="s">
        <v>1593</v>
      </c>
      <c r="B16" s="898" t="s">
        <v>1594</v>
      </c>
      <c r="C16" s="898"/>
      <c r="D16" s="898" t="s">
        <v>1595</v>
      </c>
      <c r="E16" s="895" t="s">
        <v>1596</v>
      </c>
      <c r="F16" s="896"/>
      <c r="G16" s="896"/>
      <c r="H16" s="896"/>
      <c r="I16" s="896"/>
      <c r="J16" s="897"/>
      <c r="K16" s="895" t="s">
        <v>1597</v>
      </c>
      <c r="L16" s="896"/>
      <c r="M16" s="896"/>
      <c r="N16" s="896"/>
      <c r="O16" s="896"/>
      <c r="P16" s="897"/>
      <c r="Q16" s="895" t="s">
        <v>1598</v>
      </c>
      <c r="R16" s="896"/>
      <c r="S16" s="896"/>
      <c r="T16" s="897"/>
      <c r="U16" s="586"/>
    </row>
    <row r="17" spans="1:26" x14ac:dyDescent="0.2">
      <c r="A17" s="898"/>
      <c r="B17" s="898"/>
      <c r="C17" s="898"/>
      <c r="D17" s="898"/>
      <c r="E17" s="485">
        <v>2014</v>
      </c>
      <c r="F17" s="485">
        <v>2015</v>
      </c>
      <c r="G17" s="485">
        <v>2016</v>
      </c>
      <c r="H17" s="485">
        <v>2017</v>
      </c>
      <c r="I17" s="485">
        <v>2018</v>
      </c>
      <c r="J17" s="486" t="s">
        <v>1599</v>
      </c>
      <c r="K17" s="485">
        <v>2014</v>
      </c>
      <c r="L17" s="485">
        <v>2015</v>
      </c>
      <c r="M17" s="485">
        <v>2016</v>
      </c>
      <c r="N17" s="485">
        <v>2017</v>
      </c>
      <c r="O17" s="485">
        <v>2018</v>
      </c>
      <c r="P17" s="487" t="s">
        <v>1599</v>
      </c>
      <c r="Q17" s="485">
        <v>2014</v>
      </c>
      <c r="R17" s="485">
        <v>2015</v>
      </c>
      <c r="S17" s="485">
        <v>2016</v>
      </c>
      <c r="T17" s="485">
        <v>2017</v>
      </c>
      <c r="U17" s="485">
        <v>2018</v>
      </c>
      <c r="V17" s="485" t="s">
        <v>1600</v>
      </c>
      <c r="W17" s="485" t="s">
        <v>1601</v>
      </c>
      <c r="X17" s="488"/>
    </row>
    <row r="18" spans="1:26" ht="63.75" x14ac:dyDescent="0.2">
      <c r="A18" s="489" t="s">
        <v>1624</v>
      </c>
      <c r="B18" s="490" t="s">
        <v>330</v>
      </c>
      <c r="C18" s="215" t="s">
        <v>1696</v>
      </c>
      <c r="D18" s="215" t="s">
        <v>525</v>
      </c>
      <c r="E18" s="505">
        <v>7500</v>
      </c>
      <c r="F18" s="506">
        <v>10000</v>
      </c>
      <c r="G18" s="506">
        <v>30000</v>
      </c>
      <c r="H18" s="506">
        <v>70000</v>
      </c>
      <c r="I18" s="506">
        <v>100000</v>
      </c>
      <c r="J18" s="507">
        <f>+I18</f>
        <v>100000</v>
      </c>
      <c r="K18" s="647"/>
      <c r="L18" s="508">
        <v>45000</v>
      </c>
      <c r="M18" s="509">
        <f>42129+L18</f>
        <v>87129</v>
      </c>
      <c r="N18" s="509">
        <f>42576+M18</f>
        <v>129705</v>
      </c>
      <c r="O18" s="509">
        <f>38180+N18</f>
        <v>167885</v>
      </c>
      <c r="P18" s="510">
        <f>+O18</f>
        <v>167885</v>
      </c>
      <c r="Q18" s="494">
        <f t="shared" ref="Q18:U19" si="4">+K18/E18</f>
        <v>0</v>
      </c>
      <c r="R18" s="494">
        <f t="shared" si="4"/>
        <v>4.5</v>
      </c>
      <c r="S18" s="494">
        <f t="shared" si="4"/>
        <v>2.9043000000000001</v>
      </c>
      <c r="T18" s="494">
        <f t="shared" si="4"/>
        <v>1.8529285714285715</v>
      </c>
      <c r="U18" s="494">
        <f t="shared" si="4"/>
        <v>1.67885</v>
      </c>
      <c r="V18" s="215"/>
      <c r="W18" s="215"/>
      <c r="X18" s="488" t="s">
        <v>1625</v>
      </c>
    </row>
    <row r="19" spans="1:26" ht="63.75" x14ac:dyDescent="0.2">
      <c r="A19" s="489" t="s">
        <v>1624</v>
      </c>
      <c r="B19" s="490" t="s">
        <v>331</v>
      </c>
      <c r="C19" s="342" t="s">
        <v>518</v>
      </c>
      <c r="D19" s="347" t="s">
        <v>522</v>
      </c>
      <c r="E19" s="491">
        <v>17</v>
      </c>
      <c r="F19" s="491">
        <v>17</v>
      </c>
      <c r="G19" s="491">
        <v>17</v>
      </c>
      <c r="H19" s="491">
        <v>18</v>
      </c>
      <c r="I19" s="491">
        <v>19</v>
      </c>
      <c r="J19" s="507">
        <f>SUM(E19:I19)</f>
        <v>88</v>
      </c>
      <c r="K19" s="491">
        <v>15</v>
      </c>
      <c r="L19" s="511">
        <f>27+7</f>
        <v>34</v>
      </c>
      <c r="M19" s="511">
        <f>62+7</f>
        <v>69</v>
      </c>
      <c r="N19" s="511">
        <f>44+5+6</f>
        <v>55</v>
      </c>
      <c r="O19" s="511">
        <v>158</v>
      </c>
      <c r="P19" s="512">
        <f>SUM(K19:O19)</f>
        <v>331</v>
      </c>
      <c r="Q19" s="494">
        <f t="shared" si="4"/>
        <v>0.88235294117647056</v>
      </c>
      <c r="R19" s="494">
        <f t="shared" si="4"/>
        <v>2</v>
      </c>
      <c r="S19" s="494">
        <f t="shared" si="4"/>
        <v>4.0588235294117645</v>
      </c>
      <c r="T19" s="494">
        <f t="shared" si="4"/>
        <v>3.0555555555555554</v>
      </c>
      <c r="U19" s="494">
        <f t="shared" si="4"/>
        <v>8.3157894736842106</v>
      </c>
      <c r="V19" s="215"/>
      <c r="W19" s="215"/>
      <c r="X19" s="488" t="s">
        <v>1625</v>
      </c>
    </row>
    <row r="20" spans="1:26" ht="92.25" customHeight="1" x14ac:dyDescent="0.2">
      <c r="A20" s="489" t="s">
        <v>1624</v>
      </c>
      <c r="B20" s="490" t="s">
        <v>332</v>
      </c>
      <c r="C20" s="347" t="s">
        <v>519</v>
      </c>
      <c r="D20" s="342" t="s">
        <v>523</v>
      </c>
      <c r="E20" s="491">
        <v>0</v>
      </c>
      <c r="F20" s="491">
        <v>4</v>
      </c>
      <c r="G20" s="491">
        <v>4</v>
      </c>
      <c r="H20" s="491">
        <v>4</v>
      </c>
      <c r="I20" s="491">
        <v>4</v>
      </c>
      <c r="J20" s="507">
        <f>SUM(E20:I20)</f>
        <v>16</v>
      </c>
      <c r="K20" s="491">
        <v>3</v>
      </c>
      <c r="L20" s="513">
        <v>3</v>
      </c>
      <c r="M20" s="514">
        <v>3</v>
      </c>
      <c r="N20" s="515">
        <v>7</v>
      </c>
      <c r="O20" s="515">
        <v>1</v>
      </c>
      <c r="P20" s="512">
        <f>SUM(K20:O20)</f>
        <v>17</v>
      </c>
      <c r="Q20" s="494">
        <v>1</v>
      </c>
      <c r="R20" s="494">
        <f>+L20/F20</f>
        <v>0.75</v>
      </c>
      <c r="S20" s="494">
        <f>+M20/G20</f>
        <v>0.75</v>
      </c>
      <c r="T20" s="494">
        <f>+N20/H20</f>
        <v>1.75</v>
      </c>
      <c r="U20" s="494">
        <f>+O20/I20</f>
        <v>0.25</v>
      </c>
      <c r="V20" s="215"/>
      <c r="W20" s="215"/>
      <c r="X20" s="488" t="s">
        <v>1625</v>
      </c>
    </row>
    <row r="21" spans="1:26" ht="63.75" x14ac:dyDescent="0.2">
      <c r="A21" s="489" t="s">
        <v>1626</v>
      </c>
      <c r="B21" s="490" t="s">
        <v>604</v>
      </c>
      <c r="C21" s="347" t="s">
        <v>520</v>
      </c>
      <c r="D21" s="342" t="s">
        <v>524</v>
      </c>
      <c r="E21" s="491"/>
      <c r="F21" s="491"/>
      <c r="G21" s="491"/>
      <c r="H21" s="491"/>
      <c r="I21" s="491">
        <v>1</v>
      </c>
      <c r="J21" s="507">
        <f>SUM(E21:I21)</f>
        <v>1</v>
      </c>
      <c r="K21" s="500"/>
      <c r="L21" s="500"/>
      <c r="M21" s="500"/>
      <c r="N21" s="500"/>
      <c r="O21" s="500">
        <v>1</v>
      </c>
      <c r="P21" s="512">
        <f>SUM(K21:O21)</f>
        <v>1</v>
      </c>
      <c r="Q21" s="500"/>
      <c r="R21" s="500"/>
      <c r="S21" s="500"/>
      <c r="T21" s="494"/>
      <c r="U21" s="494">
        <f>+O21/I21</f>
        <v>1</v>
      </c>
      <c r="V21" s="215"/>
      <c r="W21" s="215"/>
      <c r="X21" s="488" t="s">
        <v>1625</v>
      </c>
    </row>
    <row r="22" spans="1:26" x14ac:dyDescent="0.2">
      <c r="A22" s="516"/>
      <c r="B22" s="517"/>
      <c r="C22" s="518"/>
      <c r="D22" s="518"/>
      <c r="E22" s="519"/>
      <c r="F22" s="519"/>
      <c r="G22" s="519"/>
      <c r="H22" s="519"/>
      <c r="I22" s="519"/>
      <c r="J22" s="502"/>
      <c r="K22" s="520"/>
      <c r="L22" s="520"/>
      <c r="M22" s="520"/>
      <c r="N22" s="520"/>
      <c r="O22" s="520"/>
      <c r="P22" s="520"/>
      <c r="Q22" s="520"/>
      <c r="R22" s="520"/>
      <c r="S22" s="520"/>
      <c r="T22" s="520"/>
      <c r="U22" s="520"/>
      <c r="V22" s="518"/>
      <c r="W22" s="518"/>
      <c r="X22" s="521"/>
    </row>
    <row r="23" spans="1:26" x14ac:dyDescent="0.2">
      <c r="A23" s="898" t="s">
        <v>1593</v>
      </c>
      <c r="B23" s="898" t="s">
        <v>1594</v>
      </c>
      <c r="C23" s="898"/>
      <c r="D23" s="898" t="s">
        <v>1595</v>
      </c>
      <c r="E23" s="895" t="s">
        <v>1596</v>
      </c>
      <c r="F23" s="896"/>
      <c r="G23" s="896"/>
      <c r="H23" s="896"/>
      <c r="I23" s="896"/>
      <c r="J23" s="897"/>
      <c r="K23" s="895" t="s">
        <v>1597</v>
      </c>
      <c r="L23" s="896"/>
      <c r="M23" s="896"/>
      <c r="N23" s="896"/>
      <c r="O23" s="896"/>
      <c r="P23" s="897"/>
      <c r="Q23" s="895" t="s">
        <v>1598</v>
      </c>
      <c r="R23" s="896"/>
      <c r="S23" s="896"/>
      <c r="T23" s="897"/>
      <c r="U23" s="586"/>
    </row>
    <row r="24" spans="1:26" x14ac:dyDescent="0.2">
      <c r="A24" s="898"/>
      <c r="B24" s="898"/>
      <c r="C24" s="899"/>
      <c r="D24" s="898"/>
      <c r="E24" s="485">
        <v>2014</v>
      </c>
      <c r="F24" s="485">
        <v>2015</v>
      </c>
      <c r="G24" s="485">
        <v>2016</v>
      </c>
      <c r="H24" s="485">
        <v>2017</v>
      </c>
      <c r="I24" s="589">
        <v>2018</v>
      </c>
      <c r="J24" s="486" t="s">
        <v>1599</v>
      </c>
      <c r="K24" s="485">
        <v>2014</v>
      </c>
      <c r="L24" s="485">
        <v>2015</v>
      </c>
      <c r="M24" s="485">
        <v>2016</v>
      </c>
      <c r="N24" s="485">
        <v>2017</v>
      </c>
      <c r="O24" s="589">
        <v>2018</v>
      </c>
      <c r="P24" s="487" t="s">
        <v>1599</v>
      </c>
      <c r="Q24" s="485">
        <v>2014</v>
      </c>
      <c r="R24" s="485">
        <v>2015</v>
      </c>
      <c r="S24" s="485">
        <v>2016</v>
      </c>
      <c r="T24" s="485">
        <v>2017</v>
      </c>
      <c r="U24" s="485">
        <v>2018</v>
      </c>
      <c r="V24" s="485" t="s">
        <v>1600</v>
      </c>
      <c r="W24" s="485" t="s">
        <v>1601</v>
      </c>
      <c r="X24" s="488"/>
    </row>
    <row r="25" spans="1:26" ht="63.75" x14ac:dyDescent="0.2">
      <c r="A25" s="489" t="s">
        <v>1626</v>
      </c>
      <c r="B25" s="628" t="s">
        <v>335</v>
      </c>
      <c r="C25" s="631" t="s">
        <v>1697</v>
      </c>
      <c r="D25" s="585" t="s">
        <v>534</v>
      </c>
      <c r="E25" s="491">
        <v>182</v>
      </c>
      <c r="F25" s="491">
        <v>200</v>
      </c>
      <c r="G25" s="491">
        <v>210</v>
      </c>
      <c r="H25" s="491">
        <v>220</v>
      </c>
      <c r="I25" s="491">
        <v>230</v>
      </c>
      <c r="J25" s="625">
        <f>SUM(E25:I25)</f>
        <v>1042</v>
      </c>
      <c r="K25" s="491">
        <v>250</v>
      </c>
      <c r="L25" s="491">
        <v>322</v>
      </c>
      <c r="M25" s="491">
        <v>445</v>
      </c>
      <c r="N25" s="491">
        <v>344</v>
      </c>
      <c r="O25" s="491">
        <v>355</v>
      </c>
      <c r="P25" s="626">
        <f>SUM(K25:O25)</f>
        <v>1716</v>
      </c>
      <c r="Q25" s="494">
        <f t="shared" ref="Q25:T30" si="5">+K25/E25</f>
        <v>1.3736263736263736</v>
      </c>
      <c r="R25" s="494">
        <f t="shared" si="5"/>
        <v>1.61</v>
      </c>
      <c r="S25" s="494">
        <f t="shared" si="5"/>
        <v>2.1190476190476191</v>
      </c>
      <c r="T25" s="494">
        <f t="shared" si="5"/>
        <v>1.5636363636363637</v>
      </c>
      <c r="U25" s="494">
        <f>+O25/I25</f>
        <v>1.5434782608695652</v>
      </c>
      <c r="V25" s="215"/>
      <c r="W25" s="215"/>
      <c r="X25" s="488" t="s">
        <v>1627</v>
      </c>
      <c r="Z25" s="484">
        <f>+P25/3</f>
        <v>572</v>
      </c>
    </row>
    <row r="26" spans="1:26" ht="114.75" x14ac:dyDescent="0.2">
      <c r="A26" s="489" t="s">
        <v>1626</v>
      </c>
      <c r="B26" s="628" t="s">
        <v>336</v>
      </c>
      <c r="C26" s="631" t="s">
        <v>1698</v>
      </c>
      <c r="D26" s="585" t="s">
        <v>1628</v>
      </c>
      <c r="E26" s="491">
        <v>3</v>
      </c>
      <c r="F26" s="491">
        <v>3</v>
      </c>
      <c r="G26" s="491">
        <v>3</v>
      </c>
      <c r="H26" s="491">
        <v>3</v>
      </c>
      <c r="I26" s="491">
        <v>3</v>
      </c>
      <c r="J26" s="625">
        <f t="shared" ref="J26:J31" si="6">SUM(E26:I26)</f>
        <v>15</v>
      </c>
      <c r="K26" s="491">
        <v>3</v>
      </c>
      <c r="L26" s="491">
        <v>3</v>
      </c>
      <c r="M26" s="491">
        <v>5</v>
      </c>
      <c r="N26" s="491">
        <v>4</v>
      </c>
      <c r="O26" s="491">
        <v>4</v>
      </c>
      <c r="P26" s="626">
        <f t="shared" ref="P26:P31" si="7">SUM(K26:O26)</f>
        <v>19</v>
      </c>
      <c r="Q26" s="494">
        <f t="shared" si="5"/>
        <v>1</v>
      </c>
      <c r="R26" s="494">
        <f t="shared" si="5"/>
        <v>1</v>
      </c>
      <c r="S26" s="494">
        <f t="shared" si="5"/>
        <v>1.6666666666666667</v>
      </c>
      <c r="T26" s="494">
        <f t="shared" si="5"/>
        <v>1.3333333333333333</v>
      </c>
      <c r="U26" s="494">
        <f t="shared" ref="U26:U31" si="8">+O26/I26</f>
        <v>1.3333333333333333</v>
      </c>
      <c r="V26" s="215"/>
      <c r="W26" s="215"/>
      <c r="X26" s="488" t="s">
        <v>1627</v>
      </c>
    </row>
    <row r="27" spans="1:26" ht="76.5" x14ac:dyDescent="0.2">
      <c r="A27" s="489" t="s">
        <v>1626</v>
      </c>
      <c r="B27" s="628" t="s">
        <v>337</v>
      </c>
      <c r="C27" s="631" t="s">
        <v>1699</v>
      </c>
      <c r="D27" s="585" t="s">
        <v>535</v>
      </c>
      <c r="E27" s="522">
        <v>700</v>
      </c>
      <c r="F27" s="522">
        <v>1200</v>
      </c>
      <c r="G27" s="522">
        <v>1500</v>
      </c>
      <c r="H27" s="522">
        <v>1500</v>
      </c>
      <c r="I27" s="522">
        <v>1500</v>
      </c>
      <c r="J27" s="625">
        <f t="shared" si="6"/>
        <v>6400</v>
      </c>
      <c r="K27" s="524">
        <v>1600</v>
      </c>
      <c r="L27" s="524">
        <v>1600</v>
      </c>
      <c r="M27" s="524">
        <v>1000</v>
      </c>
      <c r="N27" s="524">
        <v>1900</v>
      </c>
      <c r="O27" s="524">
        <v>1512</v>
      </c>
      <c r="P27" s="626">
        <f t="shared" si="7"/>
        <v>7612</v>
      </c>
      <c r="Q27" s="494">
        <f t="shared" si="5"/>
        <v>2.2857142857142856</v>
      </c>
      <c r="R27" s="494">
        <f t="shared" si="5"/>
        <v>1.3333333333333333</v>
      </c>
      <c r="S27" s="494">
        <f t="shared" si="5"/>
        <v>0.66666666666666663</v>
      </c>
      <c r="T27" s="494">
        <f t="shared" si="5"/>
        <v>1.2666666666666666</v>
      </c>
      <c r="U27" s="494">
        <f t="shared" si="8"/>
        <v>1.008</v>
      </c>
      <c r="V27" s="215"/>
      <c r="W27" s="215"/>
      <c r="X27" s="488" t="s">
        <v>1629</v>
      </c>
      <c r="Z27" s="484">
        <f>+P27/3</f>
        <v>2537.3333333333335</v>
      </c>
    </row>
    <row r="28" spans="1:26" ht="102" x14ac:dyDescent="0.2">
      <c r="A28" s="489" t="s">
        <v>1626</v>
      </c>
      <c r="B28" s="628" t="s">
        <v>338</v>
      </c>
      <c r="C28" s="631" t="s">
        <v>1700</v>
      </c>
      <c r="D28" s="629" t="s">
        <v>536</v>
      </c>
      <c r="E28" s="506">
        <v>1700</v>
      </c>
      <c r="F28" s="506">
        <v>1740</v>
      </c>
      <c r="G28" s="506">
        <v>1780</v>
      </c>
      <c r="H28" s="506">
        <v>1820</v>
      </c>
      <c r="I28" s="506">
        <v>1860</v>
      </c>
      <c r="J28" s="625">
        <f t="shared" si="6"/>
        <v>8900</v>
      </c>
      <c r="K28" s="524">
        <v>3305</v>
      </c>
      <c r="L28" s="524">
        <v>3465</v>
      </c>
      <c r="M28" s="524">
        <v>3620</v>
      </c>
      <c r="N28" s="524">
        <v>2291</v>
      </c>
      <c r="O28" s="524">
        <v>2813</v>
      </c>
      <c r="P28" s="626">
        <f t="shared" si="7"/>
        <v>15494</v>
      </c>
      <c r="Q28" s="494">
        <f t="shared" si="5"/>
        <v>1.9441176470588235</v>
      </c>
      <c r="R28" s="494">
        <f t="shared" si="5"/>
        <v>1.9913793103448276</v>
      </c>
      <c r="S28" s="494">
        <f t="shared" si="5"/>
        <v>2.0337078651685392</v>
      </c>
      <c r="T28" s="494">
        <f t="shared" si="5"/>
        <v>1.2587912087912088</v>
      </c>
      <c r="U28" s="494">
        <f t="shared" si="8"/>
        <v>1.5123655913978495</v>
      </c>
      <c r="V28" s="215"/>
      <c r="W28" s="215"/>
      <c r="X28" s="488" t="s">
        <v>1629</v>
      </c>
    </row>
    <row r="29" spans="1:26" ht="39" customHeight="1" x14ac:dyDescent="0.2">
      <c r="A29" s="215" t="s">
        <v>1626</v>
      </c>
      <c r="B29" s="628" t="s">
        <v>339</v>
      </c>
      <c r="C29" s="631" t="s">
        <v>1701</v>
      </c>
      <c r="D29" s="629" t="s">
        <v>537</v>
      </c>
      <c r="E29" s="522">
        <v>600</v>
      </c>
      <c r="F29" s="522">
        <v>650</v>
      </c>
      <c r="G29" s="522">
        <v>700</v>
      </c>
      <c r="H29" s="522">
        <v>750</v>
      </c>
      <c r="I29" s="522">
        <v>800</v>
      </c>
      <c r="J29" s="625">
        <f t="shared" si="6"/>
        <v>3500</v>
      </c>
      <c r="K29" s="522">
        <v>750</v>
      </c>
      <c r="L29" s="522">
        <v>800</v>
      </c>
      <c r="M29" s="522">
        <v>850</v>
      </c>
      <c r="N29" s="522">
        <v>1443</v>
      </c>
      <c r="O29" s="522">
        <v>474</v>
      </c>
      <c r="P29" s="626">
        <f t="shared" si="7"/>
        <v>4317</v>
      </c>
      <c r="Q29" s="494">
        <f t="shared" si="5"/>
        <v>1.25</v>
      </c>
      <c r="R29" s="494">
        <f t="shared" si="5"/>
        <v>1.2307692307692308</v>
      </c>
      <c r="S29" s="494">
        <f t="shared" si="5"/>
        <v>1.2142857142857142</v>
      </c>
      <c r="T29" s="494">
        <f t="shared" si="5"/>
        <v>1.9239999999999999</v>
      </c>
      <c r="U29" s="494">
        <f t="shared" si="8"/>
        <v>0.59250000000000003</v>
      </c>
      <c r="V29" s="215"/>
      <c r="W29" s="215"/>
      <c r="X29" s="488" t="s">
        <v>1629</v>
      </c>
    </row>
    <row r="30" spans="1:26" ht="89.25" x14ac:dyDescent="0.2">
      <c r="A30" s="215" t="s">
        <v>1626</v>
      </c>
      <c r="B30" s="628" t="s">
        <v>341</v>
      </c>
      <c r="C30" s="631" t="s">
        <v>1702</v>
      </c>
      <c r="D30" s="585" t="s">
        <v>538</v>
      </c>
      <c r="E30" s="525">
        <v>1300</v>
      </c>
      <c r="F30" s="525">
        <v>1360</v>
      </c>
      <c r="G30" s="525">
        <v>1420</v>
      </c>
      <c r="H30" s="525">
        <v>1480</v>
      </c>
      <c r="I30" s="525">
        <v>1540</v>
      </c>
      <c r="J30" s="625">
        <f t="shared" si="6"/>
        <v>7100</v>
      </c>
      <c r="K30" s="525">
        <v>4023</v>
      </c>
      <c r="L30" s="525">
        <v>3723</v>
      </c>
      <c r="M30" s="525">
        <v>3723</v>
      </c>
      <c r="N30" s="525">
        <f>1000+1600</f>
        <v>2600</v>
      </c>
      <c r="O30" s="525">
        <v>980</v>
      </c>
      <c r="P30" s="626">
        <f t="shared" si="7"/>
        <v>15049</v>
      </c>
      <c r="Q30" s="494">
        <f t="shared" si="5"/>
        <v>3.0946153846153845</v>
      </c>
      <c r="R30" s="494">
        <f t="shared" si="5"/>
        <v>2.7374999999999998</v>
      </c>
      <c r="S30" s="494">
        <f t="shared" si="5"/>
        <v>2.6218309859154929</v>
      </c>
      <c r="T30" s="494">
        <f t="shared" si="5"/>
        <v>1.7567567567567568</v>
      </c>
      <c r="U30" s="494">
        <f t="shared" si="8"/>
        <v>0.63636363636363635</v>
      </c>
      <c r="V30" s="215"/>
      <c r="W30" s="215"/>
      <c r="X30" s="488" t="s">
        <v>1629</v>
      </c>
    </row>
    <row r="31" spans="1:26" ht="63.75" x14ac:dyDescent="0.2">
      <c r="A31" s="215" t="s">
        <v>1626</v>
      </c>
      <c r="B31" s="628" t="s">
        <v>526</v>
      </c>
      <c r="C31" s="631" t="s">
        <v>1703</v>
      </c>
      <c r="D31" s="630" t="s">
        <v>540</v>
      </c>
      <c r="E31" s="627"/>
      <c r="F31" s="181"/>
      <c r="G31" s="181"/>
      <c r="H31" s="181"/>
      <c r="I31" s="181">
        <v>5</v>
      </c>
      <c r="J31" s="625">
        <f t="shared" si="6"/>
        <v>5</v>
      </c>
      <c r="K31" s="181"/>
      <c r="L31" s="181"/>
      <c r="M31" s="181"/>
      <c r="N31" s="181"/>
      <c r="O31" s="181">
        <v>43</v>
      </c>
      <c r="P31" s="626">
        <f t="shared" si="7"/>
        <v>43</v>
      </c>
      <c r="Q31" s="181"/>
      <c r="R31" s="181"/>
      <c r="S31" s="181"/>
      <c r="T31" s="181"/>
      <c r="U31" s="494">
        <f t="shared" si="8"/>
        <v>8.6</v>
      </c>
      <c r="V31" s="215"/>
      <c r="W31" s="215"/>
      <c r="X31" s="488" t="s">
        <v>1629</v>
      </c>
    </row>
    <row r="32" spans="1:26" x14ac:dyDescent="0.2">
      <c r="A32" s="526"/>
      <c r="B32" s="527"/>
      <c r="C32" s="526"/>
      <c r="D32" s="526"/>
      <c r="E32" s="528"/>
      <c r="F32" s="526"/>
      <c r="G32" s="526"/>
      <c r="H32" s="526"/>
      <c r="I32" s="526"/>
      <c r="J32" s="502"/>
      <c r="K32" s="526"/>
      <c r="L32" s="526"/>
      <c r="M32" s="526"/>
      <c r="N32" s="526"/>
      <c r="O32" s="526"/>
      <c r="P32" s="526"/>
      <c r="Q32" s="526"/>
      <c r="R32" s="526"/>
      <c r="S32" s="526"/>
      <c r="T32" s="526"/>
      <c r="U32" s="526"/>
      <c r="V32" s="518"/>
      <c r="W32" s="518"/>
      <c r="X32" s="521"/>
    </row>
    <row r="33" spans="1:26" x14ac:dyDescent="0.2">
      <c r="A33" s="898" t="s">
        <v>1593</v>
      </c>
      <c r="B33" s="898" t="s">
        <v>1594</v>
      </c>
      <c r="C33" s="898"/>
      <c r="D33" s="898" t="s">
        <v>1595</v>
      </c>
      <c r="E33" s="895" t="s">
        <v>1596</v>
      </c>
      <c r="F33" s="896"/>
      <c r="G33" s="896"/>
      <c r="H33" s="896"/>
      <c r="I33" s="896"/>
      <c r="J33" s="897"/>
      <c r="K33" s="895" t="s">
        <v>1597</v>
      </c>
      <c r="L33" s="896"/>
      <c r="M33" s="896"/>
      <c r="N33" s="896"/>
      <c r="O33" s="896"/>
      <c r="P33" s="897"/>
      <c r="Q33" s="895" t="s">
        <v>1598</v>
      </c>
      <c r="R33" s="896"/>
      <c r="S33" s="896"/>
      <c r="T33" s="897"/>
      <c r="U33" s="586"/>
    </row>
    <row r="34" spans="1:26" x14ac:dyDescent="0.2">
      <c r="A34" s="898"/>
      <c r="B34" s="898"/>
      <c r="C34" s="898"/>
      <c r="D34" s="898"/>
      <c r="E34" s="485">
        <v>2014</v>
      </c>
      <c r="F34" s="485">
        <v>2015</v>
      </c>
      <c r="G34" s="485">
        <v>2016</v>
      </c>
      <c r="H34" s="485">
        <v>2017</v>
      </c>
      <c r="I34" s="616">
        <v>2018</v>
      </c>
      <c r="J34" s="486" t="s">
        <v>1599</v>
      </c>
      <c r="K34" s="485">
        <v>2014</v>
      </c>
      <c r="L34" s="485">
        <v>2015</v>
      </c>
      <c r="M34" s="485">
        <v>2016</v>
      </c>
      <c r="N34" s="485">
        <v>2017</v>
      </c>
      <c r="O34" s="616">
        <v>2018</v>
      </c>
      <c r="P34" s="487" t="s">
        <v>1599</v>
      </c>
      <c r="Q34" s="485">
        <v>2014</v>
      </c>
      <c r="R34" s="485">
        <v>2015</v>
      </c>
      <c r="S34" s="485">
        <v>2016</v>
      </c>
      <c r="T34" s="485">
        <v>2017</v>
      </c>
      <c r="U34" s="485">
        <v>2018</v>
      </c>
      <c r="V34" s="485" t="s">
        <v>1600</v>
      </c>
      <c r="W34" s="485" t="s">
        <v>1601</v>
      </c>
      <c r="X34" s="488"/>
    </row>
    <row r="35" spans="1:26" ht="76.5" x14ac:dyDescent="0.2">
      <c r="A35" s="529" t="s">
        <v>1630</v>
      </c>
      <c r="B35" s="490" t="s">
        <v>344</v>
      </c>
      <c r="C35" s="631" t="s">
        <v>1704</v>
      </c>
      <c r="D35" s="342" t="s">
        <v>1708</v>
      </c>
      <c r="E35" s="531">
        <v>180</v>
      </c>
      <c r="F35" s="531">
        <v>200</v>
      </c>
      <c r="G35" s="531">
        <v>300</v>
      </c>
      <c r="H35" s="500">
        <v>400</v>
      </c>
      <c r="I35" s="500">
        <v>500</v>
      </c>
      <c r="J35" s="492">
        <f>+I35</f>
        <v>500</v>
      </c>
      <c r="K35" s="531"/>
      <c r="L35" s="531"/>
      <c r="M35" s="531"/>
      <c r="N35" s="531">
        <v>600</v>
      </c>
      <c r="O35" s="531">
        <v>549</v>
      </c>
      <c r="P35" s="512">
        <f>+O35</f>
        <v>549</v>
      </c>
      <c r="Q35" s="494">
        <f>+K35/E35</f>
        <v>0</v>
      </c>
      <c r="R35" s="494">
        <f>+L35/F35</f>
        <v>0</v>
      </c>
      <c r="S35" s="494">
        <f>+M35/G35</f>
        <v>0</v>
      </c>
      <c r="T35" s="494">
        <f>+N35/H35</f>
        <v>1.5</v>
      </c>
      <c r="U35" s="494">
        <f>+O35/I35</f>
        <v>1.0980000000000001</v>
      </c>
      <c r="V35" s="530"/>
      <c r="W35" s="530" t="s">
        <v>1631</v>
      </c>
      <c r="X35" s="488" t="s">
        <v>1632</v>
      </c>
    </row>
    <row r="36" spans="1:26" ht="36" customHeight="1" x14ac:dyDescent="0.2">
      <c r="A36" s="215" t="s">
        <v>1630</v>
      </c>
      <c r="B36" s="490" t="s">
        <v>345</v>
      </c>
      <c r="C36" s="631" t="s">
        <v>1705</v>
      </c>
      <c r="D36" s="585" t="s">
        <v>547</v>
      </c>
      <c r="E36" s="495">
        <v>0</v>
      </c>
      <c r="F36" s="495">
        <v>0.2</v>
      </c>
      <c r="G36" s="495">
        <v>0.4</v>
      </c>
      <c r="H36" s="495">
        <v>0.6</v>
      </c>
      <c r="I36" s="495">
        <v>0.8</v>
      </c>
      <c r="J36" s="496">
        <f>+I36</f>
        <v>0.8</v>
      </c>
      <c r="K36" s="495">
        <v>0</v>
      </c>
      <c r="L36" s="545">
        <f>(6544+4623)/14000</f>
        <v>0.7976428571428571</v>
      </c>
      <c r="M36" s="545">
        <v>0.70299999999999996</v>
      </c>
      <c r="N36" s="639">
        <v>0.70299999999999996</v>
      </c>
      <c r="O36" s="639">
        <v>1</v>
      </c>
      <c r="P36" s="498">
        <f>+O36</f>
        <v>1</v>
      </c>
      <c r="Q36" s="494">
        <v>1</v>
      </c>
      <c r="R36" s="494">
        <f t="shared" ref="R36:T38" si="9">+L36/F36</f>
        <v>3.9882142857142853</v>
      </c>
      <c r="S36" s="494">
        <f t="shared" si="9"/>
        <v>1.7574999999999998</v>
      </c>
      <c r="T36" s="494">
        <f t="shared" si="9"/>
        <v>1.1716666666666666</v>
      </c>
      <c r="U36" s="494">
        <f>+O36/I36</f>
        <v>1.25</v>
      </c>
      <c r="V36" s="215"/>
      <c r="W36" s="215"/>
      <c r="X36" s="488" t="s">
        <v>1633</v>
      </c>
    </row>
    <row r="37" spans="1:26" ht="76.5" x14ac:dyDescent="0.2">
      <c r="A37" s="489" t="s">
        <v>1630</v>
      </c>
      <c r="B37" s="490" t="s">
        <v>347</v>
      </c>
      <c r="C37" s="631" t="s">
        <v>1706</v>
      </c>
      <c r="D37" s="585" t="s">
        <v>1634</v>
      </c>
      <c r="E37" s="491">
        <v>38</v>
      </c>
      <c r="F37" s="491">
        <v>50</v>
      </c>
      <c r="G37" s="491">
        <v>50</v>
      </c>
      <c r="H37" s="491">
        <v>50</v>
      </c>
      <c r="I37" s="491">
        <v>250</v>
      </c>
      <c r="J37" s="492">
        <f>SUM(E37:I37)</f>
        <v>438</v>
      </c>
      <c r="K37" s="491">
        <v>60</v>
      </c>
      <c r="L37" s="491">
        <v>40</v>
      </c>
      <c r="M37" s="532">
        <v>852</v>
      </c>
      <c r="N37" s="615">
        <v>914</v>
      </c>
      <c r="O37" s="640">
        <v>443</v>
      </c>
      <c r="P37" s="534">
        <f>SUM(K37:O37)</f>
        <v>2309</v>
      </c>
      <c r="Q37" s="494">
        <f>+K37/E37</f>
        <v>1.5789473684210527</v>
      </c>
      <c r="R37" s="494">
        <f t="shared" si="9"/>
        <v>0.8</v>
      </c>
      <c r="S37" s="494">
        <f t="shared" si="9"/>
        <v>17.04</v>
      </c>
      <c r="T37" s="494">
        <f t="shared" si="9"/>
        <v>18.28</v>
      </c>
      <c r="U37" s="494">
        <f>+O37/I37</f>
        <v>1.772</v>
      </c>
      <c r="V37" s="215"/>
      <c r="W37" s="215"/>
      <c r="X37" s="488" t="s">
        <v>1632</v>
      </c>
    </row>
    <row r="38" spans="1:26" ht="89.25" x14ac:dyDescent="0.2">
      <c r="A38" s="489" t="s">
        <v>1630</v>
      </c>
      <c r="B38" s="490" t="s">
        <v>349</v>
      </c>
      <c r="C38" s="631" t="s">
        <v>1707</v>
      </c>
      <c r="D38" s="585" t="s">
        <v>1635</v>
      </c>
      <c r="E38" s="491">
        <v>1</v>
      </c>
      <c r="F38" s="491">
        <v>1</v>
      </c>
      <c r="G38" s="491">
        <v>1</v>
      </c>
      <c r="H38" s="491">
        <v>1</v>
      </c>
      <c r="I38" s="491">
        <v>1</v>
      </c>
      <c r="J38" s="492">
        <f>SUM(E38:I38)</f>
        <v>5</v>
      </c>
      <c r="K38" s="491">
        <v>1</v>
      </c>
      <c r="L38" s="491">
        <v>1</v>
      </c>
      <c r="M38" s="491">
        <v>1</v>
      </c>
      <c r="N38" s="533">
        <v>1</v>
      </c>
      <c r="O38" s="533">
        <v>3</v>
      </c>
      <c r="P38" s="534">
        <f>SUM(K38:O38)</f>
        <v>7</v>
      </c>
      <c r="Q38" s="494">
        <f>+K38/E38</f>
        <v>1</v>
      </c>
      <c r="R38" s="494">
        <f t="shared" si="9"/>
        <v>1</v>
      </c>
      <c r="S38" s="494">
        <f t="shared" si="9"/>
        <v>1</v>
      </c>
      <c r="T38" s="494">
        <f t="shared" si="9"/>
        <v>1</v>
      </c>
      <c r="U38" s="494">
        <f>+O38/I38</f>
        <v>3</v>
      </c>
      <c r="V38" s="215"/>
      <c r="W38" s="215"/>
      <c r="X38" s="488" t="s">
        <v>1632</v>
      </c>
    </row>
    <row r="39" spans="1:26" x14ac:dyDescent="0.2">
      <c r="A39" s="516"/>
      <c r="B39" s="519"/>
      <c r="C39" s="518"/>
      <c r="D39" s="518"/>
      <c r="E39" s="519"/>
      <c r="F39" s="519"/>
      <c r="G39" s="519"/>
      <c r="H39" s="519"/>
      <c r="I39" s="519"/>
      <c r="J39" s="502"/>
      <c r="K39" s="520"/>
      <c r="L39" s="520"/>
      <c r="M39" s="520"/>
      <c r="N39" s="520"/>
      <c r="O39" s="520"/>
      <c r="P39" s="520"/>
      <c r="Q39" s="520"/>
      <c r="R39" s="520"/>
      <c r="S39" s="520"/>
      <c r="T39" s="520"/>
      <c r="U39" s="520"/>
      <c r="V39" s="518"/>
      <c r="W39" s="518"/>
      <c r="X39" s="521"/>
    </row>
    <row r="40" spans="1:26" x14ac:dyDescent="0.2">
      <c r="A40" s="898" t="s">
        <v>1593</v>
      </c>
      <c r="B40" s="898" t="s">
        <v>1594</v>
      </c>
      <c r="C40" s="898"/>
      <c r="D40" s="898" t="s">
        <v>1595</v>
      </c>
      <c r="E40" s="895" t="s">
        <v>1596</v>
      </c>
      <c r="F40" s="896"/>
      <c r="G40" s="896"/>
      <c r="H40" s="896"/>
      <c r="I40" s="896"/>
      <c r="J40" s="897"/>
      <c r="K40" s="895" t="s">
        <v>1597</v>
      </c>
      <c r="L40" s="896"/>
      <c r="M40" s="896"/>
      <c r="N40" s="896"/>
      <c r="O40" s="896"/>
      <c r="P40" s="897"/>
      <c r="Q40" s="895" t="s">
        <v>1598</v>
      </c>
      <c r="R40" s="896"/>
      <c r="S40" s="896"/>
      <c r="T40" s="897"/>
      <c r="U40" s="586"/>
    </row>
    <row r="41" spans="1:26" x14ac:dyDescent="0.2">
      <c r="A41" s="898"/>
      <c r="B41" s="898"/>
      <c r="C41" s="898"/>
      <c r="D41" s="898"/>
      <c r="E41" s="616">
        <v>2014</v>
      </c>
      <c r="F41" s="616">
        <v>2015</v>
      </c>
      <c r="G41" s="616">
        <v>2016</v>
      </c>
      <c r="H41" s="616">
        <v>2017</v>
      </c>
      <c r="I41" s="616">
        <v>2018</v>
      </c>
      <c r="J41" s="486" t="s">
        <v>1599</v>
      </c>
      <c r="K41" s="616">
        <v>2014</v>
      </c>
      <c r="L41" s="616">
        <v>2015</v>
      </c>
      <c r="M41" s="616">
        <v>2016</v>
      </c>
      <c r="N41" s="616">
        <v>2017</v>
      </c>
      <c r="O41" s="616">
        <v>2018</v>
      </c>
      <c r="P41" s="487" t="s">
        <v>1599</v>
      </c>
      <c r="Q41" s="485">
        <v>2014</v>
      </c>
      <c r="R41" s="485">
        <v>2015</v>
      </c>
      <c r="S41" s="485">
        <v>2016</v>
      </c>
      <c r="T41" s="485">
        <v>2017</v>
      </c>
      <c r="U41" s="485">
        <v>2018</v>
      </c>
      <c r="V41" s="485" t="s">
        <v>1600</v>
      </c>
      <c r="W41" s="485" t="s">
        <v>1601</v>
      </c>
      <c r="X41" s="488"/>
    </row>
    <row r="42" spans="1:26" ht="51" customHeight="1" x14ac:dyDescent="0.2">
      <c r="A42" s="489" t="s">
        <v>1636</v>
      </c>
      <c r="B42" s="490" t="s">
        <v>352</v>
      </c>
      <c r="C42" s="631" t="s">
        <v>1709</v>
      </c>
      <c r="D42" s="585" t="s">
        <v>1637</v>
      </c>
      <c r="E42" s="522">
        <v>3399</v>
      </c>
      <c r="F42" s="522">
        <v>3800</v>
      </c>
      <c r="G42" s="522">
        <v>4200</v>
      </c>
      <c r="H42" s="522">
        <v>4600</v>
      </c>
      <c r="I42" s="522">
        <v>15000</v>
      </c>
      <c r="J42" s="523">
        <f>SUM(E42:I42)</f>
        <v>30999</v>
      </c>
      <c r="K42" s="635">
        <v>3399</v>
      </c>
      <c r="L42" s="635">
        <v>3711</v>
      </c>
      <c r="M42" s="635">
        <v>15508</v>
      </c>
      <c r="N42" s="635">
        <v>15322</v>
      </c>
      <c r="O42" s="635">
        <v>53103</v>
      </c>
      <c r="P42" s="510">
        <f>SUM(K42:O42)</f>
        <v>91043</v>
      </c>
      <c r="Q42" s="494">
        <f t="shared" ref="Q42:U43" si="10">+K42/E42</f>
        <v>1</v>
      </c>
      <c r="R42" s="494">
        <f t="shared" si="10"/>
        <v>0.9765789473684211</v>
      </c>
      <c r="S42" s="494">
        <f t="shared" si="10"/>
        <v>3.6923809523809523</v>
      </c>
      <c r="T42" s="494">
        <f t="shared" si="10"/>
        <v>3.3308695652173914</v>
      </c>
      <c r="U42" s="494">
        <f t="shared" si="10"/>
        <v>3.5402</v>
      </c>
      <c r="V42" s="215"/>
      <c r="W42" s="215"/>
      <c r="X42" s="488" t="s">
        <v>1632</v>
      </c>
    </row>
    <row r="43" spans="1:26" ht="51" x14ac:dyDescent="0.2">
      <c r="A43" s="489" t="s">
        <v>1636</v>
      </c>
      <c r="B43" s="490" t="s">
        <v>353</v>
      </c>
      <c r="C43" s="631" t="s">
        <v>1710</v>
      </c>
      <c r="D43" s="585" t="s">
        <v>1638</v>
      </c>
      <c r="E43" s="522">
        <v>50000</v>
      </c>
      <c r="F43" s="522">
        <v>45000</v>
      </c>
      <c r="G43" s="522">
        <v>40000</v>
      </c>
      <c r="H43" s="522">
        <v>35000</v>
      </c>
      <c r="I43" s="522">
        <v>25000</v>
      </c>
      <c r="J43" s="523">
        <f>SUM(E43:I43)</f>
        <v>195000</v>
      </c>
      <c r="K43" s="522">
        <v>50000</v>
      </c>
      <c r="L43" s="522">
        <v>40908</v>
      </c>
      <c r="M43" s="522">
        <f>81513-L43</f>
        <v>40605</v>
      </c>
      <c r="N43" s="522">
        <v>34521</v>
      </c>
      <c r="O43" s="522">
        <v>7824</v>
      </c>
      <c r="P43" s="510">
        <f>SUM(K43:O43)</f>
        <v>173858</v>
      </c>
      <c r="Q43" s="494">
        <f t="shared" si="10"/>
        <v>1</v>
      </c>
      <c r="R43" s="494">
        <f t="shared" si="10"/>
        <v>0.90906666666666669</v>
      </c>
      <c r="S43" s="494">
        <f t="shared" si="10"/>
        <v>1.0151250000000001</v>
      </c>
      <c r="T43" s="494">
        <f t="shared" si="10"/>
        <v>0.9863142857142857</v>
      </c>
      <c r="U43" s="494">
        <f t="shared" si="10"/>
        <v>0.31296000000000002</v>
      </c>
      <c r="V43" s="215" t="s">
        <v>1639</v>
      </c>
      <c r="W43" s="215"/>
      <c r="X43" s="488" t="s">
        <v>1606</v>
      </c>
      <c r="Z43" s="484">
        <v>173858</v>
      </c>
    </row>
    <row r="44" spans="1:26" x14ac:dyDescent="0.2">
      <c r="A44" s="516"/>
      <c r="B44" s="517"/>
      <c r="C44" s="518"/>
      <c r="D44" s="518"/>
      <c r="E44" s="535"/>
      <c r="F44" s="535"/>
      <c r="G44" s="535"/>
      <c r="H44" s="535"/>
      <c r="I44" s="535"/>
      <c r="J44" s="502"/>
      <c r="K44" s="536"/>
      <c r="L44" s="536"/>
      <c r="M44" s="536"/>
      <c r="N44" s="536"/>
      <c r="O44" s="536"/>
      <c r="P44" s="536"/>
      <c r="Q44" s="536"/>
      <c r="R44" s="536"/>
      <c r="S44" s="536"/>
      <c r="T44" s="536"/>
      <c r="U44" s="536"/>
      <c r="V44" s="518"/>
      <c r="W44" s="518"/>
      <c r="X44" s="521"/>
      <c r="Z44" s="641">
        <f>+Z43-P43</f>
        <v>0</v>
      </c>
    </row>
    <row r="45" spans="1:26" x14ac:dyDescent="0.2">
      <c r="A45" s="898" t="s">
        <v>1593</v>
      </c>
      <c r="B45" s="898" t="s">
        <v>1594</v>
      </c>
      <c r="C45" s="898"/>
      <c r="D45" s="898" t="s">
        <v>1595</v>
      </c>
      <c r="E45" s="895" t="s">
        <v>1596</v>
      </c>
      <c r="F45" s="896"/>
      <c r="G45" s="896"/>
      <c r="H45" s="896"/>
      <c r="I45" s="896"/>
      <c r="J45" s="897"/>
      <c r="K45" s="895" t="s">
        <v>1597</v>
      </c>
      <c r="L45" s="896"/>
      <c r="M45" s="896"/>
      <c r="N45" s="896"/>
      <c r="O45" s="896"/>
      <c r="P45" s="897"/>
      <c r="Q45" s="895" t="s">
        <v>1598</v>
      </c>
      <c r="R45" s="896"/>
      <c r="S45" s="896"/>
      <c r="T45" s="897"/>
      <c r="U45" s="586"/>
    </row>
    <row r="46" spans="1:26" x14ac:dyDescent="0.2">
      <c r="A46" s="898"/>
      <c r="B46" s="898"/>
      <c r="C46" s="898"/>
      <c r="D46" s="898"/>
      <c r="E46" s="616">
        <v>2014</v>
      </c>
      <c r="F46" s="616">
        <v>2015</v>
      </c>
      <c r="G46" s="616">
        <v>2016</v>
      </c>
      <c r="H46" s="616">
        <v>2017</v>
      </c>
      <c r="I46" s="616">
        <v>2018</v>
      </c>
      <c r="J46" s="486" t="s">
        <v>1599</v>
      </c>
      <c r="K46" s="616">
        <v>2014</v>
      </c>
      <c r="L46" s="616">
        <v>2015</v>
      </c>
      <c r="M46" s="616">
        <v>2016</v>
      </c>
      <c r="N46" s="616">
        <v>2017</v>
      </c>
      <c r="O46" s="616">
        <v>2018</v>
      </c>
      <c r="P46" s="487" t="s">
        <v>1599</v>
      </c>
      <c r="Q46" s="485">
        <v>2014</v>
      </c>
      <c r="R46" s="485">
        <v>2015</v>
      </c>
      <c r="S46" s="485">
        <v>2016</v>
      </c>
      <c r="T46" s="485">
        <v>2017</v>
      </c>
      <c r="U46" s="485">
        <v>2018</v>
      </c>
      <c r="V46" s="485" t="s">
        <v>1600</v>
      </c>
      <c r="W46" s="485" t="s">
        <v>1601</v>
      </c>
      <c r="X46" s="488"/>
    </row>
    <row r="47" spans="1:26" ht="38.25" x14ac:dyDescent="0.2">
      <c r="A47" s="489" t="s">
        <v>1640</v>
      </c>
      <c r="B47" s="490" t="s">
        <v>356</v>
      </c>
      <c r="C47" s="631" t="s">
        <v>553</v>
      </c>
      <c r="D47" s="632" t="s">
        <v>569</v>
      </c>
      <c r="E47" s="537">
        <v>0.05</v>
      </c>
      <c r="F47" s="537">
        <v>0.2</v>
      </c>
      <c r="G47" s="537">
        <v>0.35</v>
      </c>
      <c r="H47" s="537">
        <v>0.5</v>
      </c>
      <c r="I47" s="537">
        <v>0.7</v>
      </c>
      <c r="J47" s="538">
        <f t="shared" ref="J47:J53" si="11">+I47</f>
        <v>0.7</v>
      </c>
      <c r="K47" s="537">
        <v>0</v>
      </c>
      <c r="L47" s="537">
        <v>0.7</v>
      </c>
      <c r="M47" s="537">
        <v>1</v>
      </c>
      <c r="N47" s="537">
        <v>1</v>
      </c>
      <c r="O47" s="537">
        <v>1</v>
      </c>
      <c r="P47" s="539">
        <f>+O47</f>
        <v>1</v>
      </c>
      <c r="Q47" s="494">
        <f>+K47/E47</f>
        <v>0</v>
      </c>
      <c r="R47" s="494">
        <f>+L47/F47</f>
        <v>3.4999999999999996</v>
      </c>
      <c r="S47" s="494">
        <f>+M47/G47</f>
        <v>2.8571428571428572</v>
      </c>
      <c r="T47" s="494">
        <f>+N47/H47</f>
        <v>2</v>
      </c>
      <c r="U47" s="494">
        <f t="shared" ref="U47:U56" si="12">+O47/I47</f>
        <v>1.4285714285714286</v>
      </c>
      <c r="V47" s="215"/>
      <c r="W47" s="215"/>
      <c r="X47" s="488" t="s">
        <v>1641</v>
      </c>
    </row>
    <row r="48" spans="1:26" ht="63.75" x14ac:dyDescent="0.2">
      <c r="A48" s="489" t="s">
        <v>1640</v>
      </c>
      <c r="B48" s="490" t="s">
        <v>358</v>
      </c>
      <c r="C48" s="631" t="s">
        <v>554</v>
      </c>
      <c r="D48" s="632" t="s">
        <v>570</v>
      </c>
      <c r="E48" s="537">
        <v>0</v>
      </c>
      <c r="F48" s="537">
        <v>0.1</v>
      </c>
      <c r="G48" s="537">
        <v>0.3</v>
      </c>
      <c r="H48" s="537">
        <v>0.5</v>
      </c>
      <c r="I48" s="537">
        <v>0.7</v>
      </c>
      <c r="J48" s="538">
        <f t="shared" si="11"/>
        <v>0.7</v>
      </c>
      <c r="K48" s="537">
        <v>0.5</v>
      </c>
      <c r="L48" s="537">
        <v>0.7</v>
      </c>
      <c r="M48" s="537">
        <v>0.8</v>
      </c>
      <c r="N48" s="540">
        <v>0.7</v>
      </c>
      <c r="O48" s="540">
        <v>0.7</v>
      </c>
      <c r="P48" s="539">
        <f>+O48</f>
        <v>0.7</v>
      </c>
      <c r="Q48" s="494">
        <v>1</v>
      </c>
      <c r="R48" s="494">
        <f>+L48/F48</f>
        <v>6.9999999999999991</v>
      </c>
      <c r="S48" s="494">
        <f>+M48/G48</f>
        <v>2.666666666666667</v>
      </c>
      <c r="T48" s="494">
        <f>+N48/H48</f>
        <v>1.4</v>
      </c>
      <c r="U48" s="494">
        <f t="shared" si="12"/>
        <v>1</v>
      </c>
      <c r="V48" s="215"/>
      <c r="W48" s="215"/>
      <c r="X48" s="488" t="s">
        <v>1641</v>
      </c>
    </row>
    <row r="49" spans="1:24" ht="51" x14ac:dyDescent="0.2">
      <c r="A49" s="489" t="s">
        <v>1640</v>
      </c>
      <c r="B49" s="490" t="s">
        <v>359</v>
      </c>
      <c r="C49" s="631" t="s">
        <v>555</v>
      </c>
      <c r="D49" s="642" t="s">
        <v>563</v>
      </c>
      <c r="E49" s="541">
        <v>0.6</v>
      </c>
      <c r="F49" s="537">
        <v>0.55000000000000004</v>
      </c>
      <c r="G49" s="537">
        <v>0.5</v>
      </c>
      <c r="H49" s="541">
        <v>0.45</v>
      </c>
      <c r="I49" s="541">
        <v>0.4</v>
      </c>
      <c r="J49" s="538">
        <f t="shared" si="11"/>
        <v>0.4</v>
      </c>
      <c r="K49" s="537">
        <v>0.45</v>
      </c>
      <c r="L49" s="537">
        <v>0.4</v>
      </c>
      <c r="M49" s="537">
        <v>0.25</v>
      </c>
      <c r="N49" s="540">
        <v>0.45</v>
      </c>
      <c r="O49" s="540">
        <v>0.4</v>
      </c>
      <c r="P49" s="539">
        <f>+O49</f>
        <v>0.4</v>
      </c>
      <c r="Q49" s="494">
        <f>+E49/K49</f>
        <v>1.3333333333333333</v>
      </c>
      <c r="R49" s="494">
        <f>+F49/L49</f>
        <v>1.375</v>
      </c>
      <c r="S49" s="494">
        <f>+G49/M49</f>
        <v>2</v>
      </c>
      <c r="T49" s="494">
        <f>+H49/N49</f>
        <v>1</v>
      </c>
      <c r="U49" s="494">
        <f t="shared" si="12"/>
        <v>1</v>
      </c>
      <c r="V49" s="215"/>
      <c r="W49" s="215"/>
      <c r="X49" s="488" t="s">
        <v>1641</v>
      </c>
    </row>
    <row r="50" spans="1:24" ht="63.75" x14ac:dyDescent="0.2">
      <c r="A50" s="489" t="s">
        <v>1640</v>
      </c>
      <c r="B50" s="490" t="s">
        <v>360</v>
      </c>
      <c r="C50" s="643" t="s">
        <v>1725</v>
      </c>
      <c r="D50" s="642" t="s">
        <v>1452</v>
      </c>
      <c r="E50" s="541">
        <v>0</v>
      </c>
      <c r="F50" s="537">
        <v>0.2</v>
      </c>
      <c r="G50" s="537">
        <v>0.4</v>
      </c>
      <c r="H50" s="541">
        <v>0.6</v>
      </c>
      <c r="I50" s="541">
        <v>0.8</v>
      </c>
      <c r="J50" s="538">
        <f t="shared" si="11"/>
        <v>0.8</v>
      </c>
      <c r="K50" s="537">
        <v>0.6</v>
      </c>
      <c r="L50" s="537">
        <v>0.8</v>
      </c>
      <c r="M50" s="537">
        <v>1</v>
      </c>
      <c r="N50" s="540">
        <v>0.6</v>
      </c>
      <c r="O50" s="540">
        <v>0.8</v>
      </c>
      <c r="P50" s="539">
        <f>+O50</f>
        <v>0.8</v>
      </c>
      <c r="Q50" s="494">
        <v>1</v>
      </c>
      <c r="R50" s="494">
        <f t="shared" ref="R50:T56" si="13">+L50/F50</f>
        <v>4</v>
      </c>
      <c r="S50" s="494">
        <f t="shared" si="13"/>
        <v>2.5</v>
      </c>
      <c r="T50" s="494">
        <f t="shared" si="13"/>
        <v>1</v>
      </c>
      <c r="U50" s="494">
        <f t="shared" si="12"/>
        <v>1</v>
      </c>
      <c r="V50" s="215"/>
      <c r="W50" s="215"/>
      <c r="X50" s="488" t="s">
        <v>1641</v>
      </c>
    </row>
    <row r="51" spans="1:24" ht="51" x14ac:dyDescent="0.2">
      <c r="A51" s="489" t="s">
        <v>1640</v>
      </c>
      <c r="B51" s="490" t="s">
        <v>362</v>
      </c>
      <c r="C51" s="643" t="s">
        <v>557</v>
      </c>
      <c r="D51" s="585" t="s">
        <v>571</v>
      </c>
      <c r="E51" s="522">
        <v>10890</v>
      </c>
      <c r="F51" s="522">
        <v>11342</v>
      </c>
      <c r="G51" s="522">
        <v>11794</v>
      </c>
      <c r="H51" s="522">
        <v>12246</v>
      </c>
      <c r="I51" s="522">
        <v>11898</v>
      </c>
      <c r="J51" s="523">
        <f t="shared" si="11"/>
        <v>11898</v>
      </c>
      <c r="K51" s="524">
        <v>9875</v>
      </c>
      <c r="L51" s="524">
        <v>10025</v>
      </c>
      <c r="M51" s="542">
        <v>10520</v>
      </c>
      <c r="N51" s="543">
        <v>10558</v>
      </c>
      <c r="O51" s="543">
        <v>12190</v>
      </c>
      <c r="P51" s="544">
        <f t="shared" ref="P51:P56" si="14">+O51</f>
        <v>12190</v>
      </c>
      <c r="Q51" s="494">
        <f>+K51/E51</f>
        <v>0.90679522497704312</v>
      </c>
      <c r="R51" s="494">
        <f t="shared" si="13"/>
        <v>0.88388291306647859</v>
      </c>
      <c r="S51" s="494">
        <f t="shared" si="13"/>
        <v>0.89197897235882651</v>
      </c>
      <c r="T51" s="494">
        <f t="shared" si="13"/>
        <v>0.8621590723501551</v>
      </c>
      <c r="U51" s="494">
        <f t="shared" si="12"/>
        <v>1.0245419398218187</v>
      </c>
      <c r="V51" s="545"/>
      <c r="W51" s="215"/>
      <c r="X51" s="488" t="s">
        <v>1642</v>
      </c>
    </row>
    <row r="52" spans="1:24" ht="38.25" customHeight="1" x14ac:dyDescent="0.2">
      <c r="A52" s="489" t="s">
        <v>1640</v>
      </c>
      <c r="B52" s="490" t="s">
        <v>363</v>
      </c>
      <c r="C52" s="643" t="s">
        <v>558</v>
      </c>
      <c r="D52" s="585" t="s">
        <v>572</v>
      </c>
      <c r="E52" s="522">
        <v>4817</v>
      </c>
      <c r="F52" s="522">
        <v>8334</v>
      </c>
      <c r="G52" s="522">
        <v>8426</v>
      </c>
      <c r="H52" s="522">
        <v>8518</v>
      </c>
      <c r="I52" s="522">
        <v>8610</v>
      </c>
      <c r="J52" s="523">
        <f t="shared" si="11"/>
        <v>8610</v>
      </c>
      <c r="K52" s="524">
        <v>4500</v>
      </c>
      <c r="L52" s="524">
        <v>5280</v>
      </c>
      <c r="M52" s="542">
        <v>6234</v>
      </c>
      <c r="N52" s="543">
        <v>7000</v>
      </c>
      <c r="O52" s="543">
        <v>9554</v>
      </c>
      <c r="P52" s="544">
        <f t="shared" si="14"/>
        <v>9554</v>
      </c>
      <c r="Q52" s="494">
        <f>+K52/E52</f>
        <v>0.93419140543906998</v>
      </c>
      <c r="R52" s="494">
        <f t="shared" si="13"/>
        <v>0.63354931605471565</v>
      </c>
      <c r="S52" s="494">
        <f t="shared" si="13"/>
        <v>0.73985283645858058</v>
      </c>
      <c r="T52" s="494">
        <f t="shared" si="13"/>
        <v>0.8217891523831885</v>
      </c>
      <c r="U52" s="494">
        <f t="shared" si="12"/>
        <v>1.1096399535423926</v>
      </c>
      <c r="V52" s="545">
        <f>+N52/K52</f>
        <v>1.5555555555555556</v>
      </c>
      <c r="W52" s="215"/>
      <c r="X52" s="488" t="s">
        <v>1642</v>
      </c>
    </row>
    <row r="53" spans="1:24" ht="51" x14ac:dyDescent="0.2">
      <c r="A53" s="489" t="s">
        <v>1640</v>
      </c>
      <c r="B53" s="490" t="s">
        <v>364</v>
      </c>
      <c r="C53" s="631" t="s">
        <v>559</v>
      </c>
      <c r="D53" s="585" t="s">
        <v>1643</v>
      </c>
      <c r="E53" s="491">
        <v>0</v>
      </c>
      <c r="F53" s="491">
        <v>144</v>
      </c>
      <c r="G53" s="491">
        <v>300</v>
      </c>
      <c r="H53" s="491">
        <v>450</v>
      </c>
      <c r="I53" s="491">
        <v>198</v>
      </c>
      <c r="J53" s="492">
        <f t="shared" si="11"/>
        <v>198</v>
      </c>
      <c r="K53" s="546">
        <v>0</v>
      </c>
      <c r="L53" s="546">
        <v>144</v>
      </c>
      <c r="M53" s="547">
        <v>156</v>
      </c>
      <c r="N53" s="548">
        <v>188</v>
      </c>
      <c r="O53" s="548">
        <v>198</v>
      </c>
      <c r="P53" s="534">
        <f t="shared" si="14"/>
        <v>198</v>
      </c>
      <c r="Q53" s="494">
        <v>1</v>
      </c>
      <c r="R53" s="494">
        <f t="shared" si="13"/>
        <v>1</v>
      </c>
      <c r="S53" s="494">
        <f t="shared" si="13"/>
        <v>0.52</v>
      </c>
      <c r="T53" s="494">
        <f t="shared" si="13"/>
        <v>0.4177777777777778</v>
      </c>
      <c r="U53" s="494">
        <f t="shared" si="12"/>
        <v>1</v>
      </c>
      <c r="V53" s="491"/>
      <c r="W53" s="215" t="s">
        <v>1644</v>
      </c>
      <c r="X53" s="488" t="s">
        <v>1642</v>
      </c>
    </row>
    <row r="54" spans="1:24" ht="63.75" x14ac:dyDescent="0.2">
      <c r="A54" s="489" t="s">
        <v>1640</v>
      </c>
      <c r="B54" s="490" t="s">
        <v>365</v>
      </c>
      <c r="C54" s="631" t="s">
        <v>560</v>
      </c>
      <c r="D54" s="585" t="s">
        <v>1645</v>
      </c>
      <c r="E54" s="495">
        <v>0.78</v>
      </c>
      <c r="F54" s="495">
        <v>0.79</v>
      </c>
      <c r="G54" s="495">
        <v>0.81</v>
      </c>
      <c r="H54" s="495">
        <v>0.82</v>
      </c>
      <c r="I54" s="495">
        <v>0.83</v>
      </c>
      <c r="J54" s="538">
        <f>+H54</f>
        <v>0.82</v>
      </c>
      <c r="K54" s="549">
        <v>0.78</v>
      </c>
      <c r="L54" s="549">
        <v>0.8</v>
      </c>
      <c r="M54" s="550">
        <v>0.80969999999999998</v>
      </c>
      <c r="N54" s="550">
        <v>0.82</v>
      </c>
      <c r="O54" s="550">
        <v>1</v>
      </c>
      <c r="P54" s="498">
        <f t="shared" si="14"/>
        <v>1</v>
      </c>
      <c r="Q54" s="494">
        <f>+K54/E54</f>
        <v>1</v>
      </c>
      <c r="R54" s="494">
        <f t="shared" si="13"/>
        <v>1.0126582278481013</v>
      </c>
      <c r="S54" s="494">
        <f t="shared" si="13"/>
        <v>0.99962962962962953</v>
      </c>
      <c r="T54" s="494">
        <f t="shared" si="13"/>
        <v>1</v>
      </c>
      <c r="U54" s="494">
        <f t="shared" si="12"/>
        <v>1.2048192771084338</v>
      </c>
      <c r="V54" s="215" t="s">
        <v>1610</v>
      </c>
      <c r="W54" s="215"/>
      <c r="X54" s="488" t="s">
        <v>1606</v>
      </c>
    </row>
    <row r="55" spans="1:24" ht="102" x14ac:dyDescent="0.2">
      <c r="A55" s="489" t="s">
        <v>1640</v>
      </c>
      <c r="B55" s="490" t="s">
        <v>366</v>
      </c>
      <c r="C55" s="631" t="s">
        <v>561</v>
      </c>
      <c r="D55" s="585" t="s">
        <v>1646</v>
      </c>
      <c r="E55" s="495">
        <v>0.68</v>
      </c>
      <c r="F55" s="495">
        <v>0.76</v>
      </c>
      <c r="G55" s="495">
        <v>0.79</v>
      </c>
      <c r="H55" s="495">
        <v>0.81</v>
      </c>
      <c r="I55" s="495">
        <v>0.84</v>
      </c>
      <c r="J55" s="538">
        <f>+H55</f>
        <v>0.81</v>
      </c>
      <c r="K55" s="495">
        <v>0.65</v>
      </c>
      <c r="L55" s="495">
        <v>0.73</v>
      </c>
      <c r="M55" s="551">
        <v>0.85819999999999996</v>
      </c>
      <c r="N55" s="551">
        <v>0.85819999999999996</v>
      </c>
      <c r="O55" s="551">
        <v>0.87</v>
      </c>
      <c r="P55" s="498">
        <f t="shared" si="14"/>
        <v>0.87</v>
      </c>
      <c r="Q55" s="494">
        <f>+K55/E55</f>
        <v>0.95588235294117641</v>
      </c>
      <c r="R55" s="494">
        <f t="shared" si="13"/>
        <v>0.96052631578947367</v>
      </c>
      <c r="S55" s="494">
        <f t="shared" si="13"/>
        <v>1.0863291139240505</v>
      </c>
      <c r="T55" s="494">
        <f t="shared" si="13"/>
        <v>1.0595061728395061</v>
      </c>
      <c r="U55" s="494">
        <f t="shared" si="12"/>
        <v>1.0357142857142858</v>
      </c>
      <c r="V55" s="215" t="s">
        <v>1610</v>
      </c>
      <c r="W55" s="215"/>
      <c r="X55" s="488" t="s">
        <v>1606</v>
      </c>
    </row>
    <row r="56" spans="1:24" ht="51" x14ac:dyDescent="0.2">
      <c r="A56" s="489" t="s">
        <v>1640</v>
      </c>
      <c r="B56" s="490" t="s">
        <v>368</v>
      </c>
      <c r="C56" s="631" t="s">
        <v>562</v>
      </c>
      <c r="D56" s="585" t="s">
        <v>1647</v>
      </c>
      <c r="E56" s="491">
        <v>22</v>
      </c>
      <c r="F56" s="491">
        <v>24</v>
      </c>
      <c r="G56" s="491">
        <v>28</v>
      </c>
      <c r="H56" s="491">
        <v>32</v>
      </c>
      <c r="I56" s="491">
        <v>32</v>
      </c>
      <c r="J56" s="492">
        <f>+H56</f>
        <v>32</v>
      </c>
      <c r="K56" s="491">
        <v>20</v>
      </c>
      <c r="L56" s="491">
        <v>29</v>
      </c>
      <c r="M56" s="552">
        <v>29.08</v>
      </c>
      <c r="N56" s="552">
        <v>30.6</v>
      </c>
      <c r="O56" s="552">
        <v>32.369999999999997</v>
      </c>
      <c r="P56" s="512">
        <f t="shared" si="14"/>
        <v>32.369999999999997</v>
      </c>
      <c r="Q56" s="494">
        <f>+K56/E56</f>
        <v>0.90909090909090906</v>
      </c>
      <c r="R56" s="494">
        <f t="shared" si="13"/>
        <v>1.2083333333333333</v>
      </c>
      <c r="S56" s="494">
        <f t="shared" si="13"/>
        <v>1.0385714285714285</v>
      </c>
      <c r="T56" s="494">
        <f t="shared" si="13"/>
        <v>0.95625000000000004</v>
      </c>
      <c r="U56" s="494">
        <f t="shared" si="12"/>
        <v>1.0115624999999999</v>
      </c>
      <c r="V56" s="215" t="s">
        <v>1648</v>
      </c>
      <c r="W56" s="215"/>
      <c r="X56" s="488" t="s">
        <v>1606</v>
      </c>
    </row>
    <row r="57" spans="1:24" x14ac:dyDescent="0.2">
      <c r="A57" s="516"/>
      <c r="B57" s="517"/>
      <c r="C57" s="518"/>
      <c r="D57" s="518"/>
      <c r="E57" s="553"/>
      <c r="F57" s="553"/>
      <c r="G57" s="553"/>
      <c r="H57" s="520"/>
      <c r="I57" s="520"/>
      <c r="J57" s="502"/>
      <c r="K57" s="502"/>
      <c r="L57" s="502"/>
      <c r="M57" s="502"/>
      <c r="N57" s="502"/>
      <c r="O57" s="502"/>
      <c r="P57" s="502"/>
      <c r="Q57" s="502"/>
      <c r="R57" s="502"/>
      <c r="S57" s="502"/>
      <c r="T57" s="502"/>
      <c r="U57" s="502"/>
      <c r="V57" s="518"/>
      <c r="W57" s="518"/>
      <c r="X57" s="521"/>
    </row>
    <row r="58" spans="1:24" x14ac:dyDescent="0.2">
      <c r="A58" s="898" t="s">
        <v>1593</v>
      </c>
      <c r="B58" s="898" t="s">
        <v>1594</v>
      </c>
      <c r="C58" s="898"/>
      <c r="D58" s="898" t="s">
        <v>1595</v>
      </c>
      <c r="E58" s="895" t="s">
        <v>1596</v>
      </c>
      <c r="F58" s="896"/>
      <c r="G58" s="896"/>
      <c r="H58" s="896"/>
      <c r="I58" s="896"/>
      <c r="J58" s="897"/>
      <c r="K58" s="895" t="s">
        <v>1597</v>
      </c>
      <c r="L58" s="896"/>
      <c r="M58" s="896"/>
      <c r="N58" s="896"/>
      <c r="O58" s="896"/>
      <c r="P58" s="897"/>
      <c r="Q58" s="895" t="s">
        <v>1598</v>
      </c>
      <c r="R58" s="896"/>
      <c r="S58" s="896"/>
      <c r="T58" s="897"/>
      <c r="U58" s="586"/>
    </row>
    <row r="59" spans="1:24" x14ac:dyDescent="0.2">
      <c r="A59" s="898"/>
      <c r="B59" s="898"/>
      <c r="C59" s="898"/>
      <c r="D59" s="898"/>
      <c r="E59" s="616">
        <v>2014</v>
      </c>
      <c r="F59" s="616">
        <v>2015</v>
      </c>
      <c r="G59" s="616">
        <v>2016</v>
      </c>
      <c r="H59" s="616">
        <v>2017</v>
      </c>
      <c r="I59" s="616">
        <v>2018</v>
      </c>
      <c r="J59" s="486" t="s">
        <v>1599</v>
      </c>
      <c r="K59" s="616">
        <v>2014</v>
      </c>
      <c r="L59" s="616">
        <v>2015</v>
      </c>
      <c r="M59" s="616">
        <v>2016</v>
      </c>
      <c r="N59" s="616">
        <v>2017</v>
      </c>
      <c r="O59" s="616">
        <v>2018</v>
      </c>
      <c r="P59" s="487" t="s">
        <v>1599</v>
      </c>
      <c r="Q59" s="485">
        <v>2014</v>
      </c>
      <c r="R59" s="485">
        <v>2015</v>
      </c>
      <c r="S59" s="485">
        <v>2016</v>
      </c>
      <c r="T59" s="485">
        <v>2017</v>
      </c>
      <c r="U59" s="485">
        <v>2018</v>
      </c>
      <c r="V59" s="485" t="s">
        <v>1600</v>
      </c>
      <c r="W59" s="485" t="s">
        <v>1601</v>
      </c>
      <c r="X59" s="488"/>
    </row>
    <row r="60" spans="1:24" ht="38.25" x14ac:dyDescent="0.2">
      <c r="A60" s="491" t="s">
        <v>1649</v>
      </c>
      <c r="B60" s="490" t="s">
        <v>371</v>
      </c>
      <c r="C60" s="631" t="s">
        <v>1711</v>
      </c>
      <c r="D60" s="632" t="s">
        <v>1650</v>
      </c>
      <c r="E60" s="495">
        <v>0.2</v>
      </c>
      <c r="F60" s="495">
        <v>0.25</v>
      </c>
      <c r="G60" s="495">
        <v>0.27</v>
      </c>
      <c r="H60" s="495">
        <v>0.28000000000000003</v>
      </c>
      <c r="I60" s="495">
        <v>0.3</v>
      </c>
      <c r="J60" s="538">
        <f>+I60</f>
        <v>0.3</v>
      </c>
      <c r="K60" s="495">
        <v>0.28000000000000003</v>
      </c>
      <c r="L60" s="495">
        <v>0.3</v>
      </c>
      <c r="M60" s="554">
        <v>0.64</v>
      </c>
      <c r="N60" s="555">
        <v>0.28000000000000003</v>
      </c>
      <c r="O60" s="581">
        <v>0.3</v>
      </c>
      <c r="P60" s="556">
        <f>+O60</f>
        <v>0.3</v>
      </c>
      <c r="Q60" s="494">
        <f t="shared" ref="Q60:U64" si="15">+K60/E60</f>
        <v>1.4000000000000001</v>
      </c>
      <c r="R60" s="494">
        <f t="shared" si="15"/>
        <v>1.2</v>
      </c>
      <c r="S60" s="494">
        <f t="shared" si="15"/>
        <v>2.3703703703703702</v>
      </c>
      <c r="T60" s="494">
        <f t="shared" si="15"/>
        <v>1</v>
      </c>
      <c r="U60" s="494">
        <f t="shared" si="15"/>
        <v>1</v>
      </c>
      <c r="V60" s="215"/>
      <c r="W60" s="215"/>
      <c r="X60" s="488" t="s">
        <v>1651</v>
      </c>
    </row>
    <row r="61" spans="1:24" ht="27" customHeight="1" x14ac:dyDescent="0.2">
      <c r="A61" s="489" t="s">
        <v>1649</v>
      </c>
      <c r="B61" s="490" t="s">
        <v>373</v>
      </c>
      <c r="C61" s="631" t="s">
        <v>1712</v>
      </c>
      <c r="D61" s="585" t="s">
        <v>1652</v>
      </c>
      <c r="E61" s="491">
        <v>70</v>
      </c>
      <c r="F61" s="557">
        <v>80</v>
      </c>
      <c r="G61" s="557">
        <v>90</v>
      </c>
      <c r="H61" s="558">
        <v>100</v>
      </c>
      <c r="I61" s="558">
        <v>110</v>
      </c>
      <c r="J61" s="492">
        <f>+I61</f>
        <v>110</v>
      </c>
      <c r="K61" s="557">
        <v>72</v>
      </c>
      <c r="L61" s="557">
        <f>90+K61</f>
        <v>162</v>
      </c>
      <c r="M61" s="557">
        <f>81+L61</f>
        <v>243</v>
      </c>
      <c r="N61" s="559">
        <f>88+M61</f>
        <v>331</v>
      </c>
      <c r="O61" s="559">
        <v>154</v>
      </c>
      <c r="P61" s="560">
        <f>+O61</f>
        <v>154</v>
      </c>
      <c r="Q61" s="494">
        <f t="shared" si="15"/>
        <v>1.0285714285714285</v>
      </c>
      <c r="R61" s="494">
        <f t="shared" si="15"/>
        <v>2.0249999999999999</v>
      </c>
      <c r="S61" s="494">
        <f t="shared" si="15"/>
        <v>2.7</v>
      </c>
      <c r="T61" s="494">
        <f t="shared" si="15"/>
        <v>3.31</v>
      </c>
      <c r="U61" s="494">
        <f t="shared" si="15"/>
        <v>1.4</v>
      </c>
      <c r="V61" s="215"/>
      <c r="W61" s="215"/>
      <c r="X61" s="488" t="s">
        <v>1653</v>
      </c>
    </row>
    <row r="62" spans="1:24" ht="40.5" customHeight="1" x14ac:dyDescent="0.2">
      <c r="A62" s="489" t="s">
        <v>1649</v>
      </c>
      <c r="B62" s="490" t="s">
        <v>375</v>
      </c>
      <c r="C62" s="631" t="s">
        <v>1713</v>
      </c>
      <c r="D62" s="585" t="s">
        <v>1654</v>
      </c>
      <c r="E62" s="491">
        <v>50</v>
      </c>
      <c r="F62" s="557">
        <v>55</v>
      </c>
      <c r="G62" s="557">
        <v>60</v>
      </c>
      <c r="H62" s="558">
        <v>65</v>
      </c>
      <c r="I62" s="558">
        <v>59</v>
      </c>
      <c r="J62" s="492">
        <f>+I62</f>
        <v>59</v>
      </c>
      <c r="K62" s="557">
        <v>7</v>
      </c>
      <c r="L62" s="557">
        <v>10</v>
      </c>
      <c r="M62" s="557">
        <v>15</v>
      </c>
      <c r="N62" s="557">
        <v>42</v>
      </c>
      <c r="O62" s="557">
        <v>60</v>
      </c>
      <c r="P62" s="560">
        <f>+O62</f>
        <v>60</v>
      </c>
      <c r="Q62" s="494">
        <f t="shared" si="15"/>
        <v>0.14000000000000001</v>
      </c>
      <c r="R62" s="494">
        <f t="shared" si="15"/>
        <v>0.18181818181818182</v>
      </c>
      <c r="S62" s="494">
        <f t="shared" si="15"/>
        <v>0.25</v>
      </c>
      <c r="T62" s="494">
        <f t="shared" si="15"/>
        <v>0.64615384615384619</v>
      </c>
      <c r="U62" s="494">
        <f t="shared" si="15"/>
        <v>1.0169491525423728</v>
      </c>
      <c r="V62" s="215"/>
      <c r="W62" s="215"/>
      <c r="X62" s="488" t="s">
        <v>1653</v>
      </c>
    </row>
    <row r="63" spans="1:24" ht="38.25" x14ac:dyDescent="0.2">
      <c r="A63" s="489" t="s">
        <v>1649</v>
      </c>
      <c r="B63" s="490" t="s">
        <v>377</v>
      </c>
      <c r="C63" s="631" t="s">
        <v>1714</v>
      </c>
      <c r="D63" s="585" t="s">
        <v>1655</v>
      </c>
      <c r="E63" s="491">
        <v>0</v>
      </c>
      <c r="F63" s="557">
        <v>2</v>
      </c>
      <c r="G63" s="557">
        <v>4</v>
      </c>
      <c r="H63" s="557">
        <v>6</v>
      </c>
      <c r="I63" s="557">
        <v>4</v>
      </c>
      <c r="J63" s="492">
        <f>+I63</f>
        <v>4</v>
      </c>
      <c r="K63" s="557">
        <v>0</v>
      </c>
      <c r="L63" s="557">
        <v>0</v>
      </c>
      <c r="M63" s="557">
        <v>0</v>
      </c>
      <c r="N63" s="557">
        <v>1</v>
      </c>
      <c r="O63" s="557">
        <v>8</v>
      </c>
      <c r="P63" s="560">
        <f>+O63</f>
        <v>8</v>
      </c>
      <c r="Q63" s="494">
        <v>1</v>
      </c>
      <c r="R63" s="494">
        <f>+L63/F63</f>
        <v>0</v>
      </c>
      <c r="S63" s="494">
        <f>+M63/G63</f>
        <v>0</v>
      </c>
      <c r="T63" s="494">
        <f>+N63/H63</f>
        <v>0.16666666666666666</v>
      </c>
      <c r="U63" s="494">
        <f t="shared" si="15"/>
        <v>2</v>
      </c>
      <c r="V63" s="215"/>
      <c r="W63" s="215"/>
      <c r="X63" s="488" t="s">
        <v>1653</v>
      </c>
    </row>
    <row r="64" spans="1:24" ht="61.5" customHeight="1" x14ac:dyDescent="0.2">
      <c r="A64" s="489" t="s">
        <v>1649</v>
      </c>
      <c r="B64" s="490" t="s">
        <v>573</v>
      </c>
      <c r="C64" s="631" t="s">
        <v>1715</v>
      </c>
      <c r="D64" s="342" t="s">
        <v>583</v>
      </c>
      <c r="E64" s="491"/>
      <c r="F64" s="557"/>
      <c r="G64" s="557"/>
      <c r="H64" s="633"/>
      <c r="I64" s="633">
        <v>1</v>
      </c>
      <c r="J64" s="492">
        <f>+I64</f>
        <v>1</v>
      </c>
      <c r="K64" s="633"/>
      <c r="L64" s="633"/>
      <c r="M64" s="634"/>
      <c r="N64" s="634"/>
      <c r="O64" s="644">
        <v>1</v>
      </c>
      <c r="P64" s="560">
        <f>+O64</f>
        <v>1</v>
      </c>
      <c r="Q64" s="634"/>
      <c r="R64" s="634"/>
      <c r="S64" s="634"/>
      <c r="T64" s="634"/>
      <c r="U64" s="494">
        <f t="shared" si="15"/>
        <v>1</v>
      </c>
      <c r="V64" s="215"/>
      <c r="W64" s="215"/>
      <c r="X64" s="488"/>
    </row>
    <row r="65" spans="1:30" x14ac:dyDescent="0.2">
      <c r="A65" s="516"/>
      <c r="B65" s="519"/>
      <c r="C65" s="518"/>
      <c r="D65" s="518"/>
      <c r="E65" s="519"/>
      <c r="F65" s="561"/>
      <c r="G65" s="561"/>
      <c r="H65" s="562"/>
      <c r="I65" s="562"/>
      <c r="J65" s="502"/>
      <c r="K65" s="562"/>
      <c r="L65" s="562"/>
      <c r="M65" s="563"/>
      <c r="N65" s="563"/>
      <c r="O65" s="563"/>
      <c r="P65" s="563"/>
      <c r="Q65" s="563"/>
      <c r="R65" s="563"/>
      <c r="S65" s="563"/>
      <c r="T65" s="563"/>
      <c r="U65" s="563"/>
      <c r="V65" s="518"/>
      <c r="W65" s="518"/>
      <c r="X65" s="521"/>
    </row>
    <row r="66" spans="1:30" x14ac:dyDescent="0.2">
      <c r="A66" s="898" t="s">
        <v>1593</v>
      </c>
      <c r="B66" s="898" t="s">
        <v>1594</v>
      </c>
      <c r="C66" s="898"/>
      <c r="D66" s="898" t="s">
        <v>1595</v>
      </c>
      <c r="E66" s="895" t="s">
        <v>1596</v>
      </c>
      <c r="F66" s="896"/>
      <c r="G66" s="896"/>
      <c r="H66" s="896"/>
      <c r="I66" s="896"/>
      <c r="J66" s="897"/>
      <c r="K66" s="895" t="s">
        <v>1597</v>
      </c>
      <c r="L66" s="896"/>
      <c r="M66" s="896"/>
      <c r="N66" s="896"/>
      <c r="O66" s="896"/>
      <c r="P66" s="897"/>
      <c r="Q66" s="895" t="s">
        <v>1598</v>
      </c>
      <c r="R66" s="896"/>
      <c r="S66" s="896"/>
      <c r="T66" s="897"/>
      <c r="U66" s="586"/>
    </row>
    <row r="67" spans="1:30" x14ac:dyDescent="0.2">
      <c r="A67" s="898"/>
      <c r="B67" s="898"/>
      <c r="C67" s="898"/>
      <c r="D67" s="898"/>
      <c r="E67" s="616">
        <v>2014</v>
      </c>
      <c r="F67" s="616">
        <v>2015</v>
      </c>
      <c r="G67" s="616">
        <v>2016</v>
      </c>
      <c r="H67" s="616">
        <v>2017</v>
      </c>
      <c r="I67" s="616">
        <v>2018</v>
      </c>
      <c r="J67" s="486" t="s">
        <v>1599</v>
      </c>
      <c r="K67" s="616">
        <v>2014</v>
      </c>
      <c r="L67" s="616">
        <v>2015</v>
      </c>
      <c r="M67" s="616">
        <v>2016</v>
      </c>
      <c r="N67" s="616">
        <v>2017</v>
      </c>
      <c r="O67" s="616">
        <v>2018</v>
      </c>
      <c r="P67" s="487" t="s">
        <v>1599</v>
      </c>
      <c r="Q67" s="485">
        <v>2014</v>
      </c>
      <c r="R67" s="485">
        <v>2015</v>
      </c>
      <c r="S67" s="485">
        <v>2016</v>
      </c>
      <c r="T67" s="485">
        <v>2017</v>
      </c>
      <c r="U67" s="485">
        <v>2018</v>
      </c>
      <c r="V67" s="485" t="s">
        <v>1600</v>
      </c>
      <c r="W67" s="485" t="s">
        <v>1601</v>
      </c>
      <c r="X67" s="488"/>
    </row>
    <row r="68" spans="1:30" s="504" customFormat="1" ht="36.75" customHeight="1" x14ac:dyDescent="0.2">
      <c r="A68" s="500" t="s">
        <v>1656</v>
      </c>
      <c r="B68" s="564" t="s">
        <v>379</v>
      </c>
      <c r="C68" s="631" t="s">
        <v>1719</v>
      </c>
      <c r="D68" s="630" t="s">
        <v>589</v>
      </c>
      <c r="E68" s="500">
        <v>0</v>
      </c>
      <c r="F68" s="500">
        <v>1</v>
      </c>
      <c r="G68" s="500">
        <v>2</v>
      </c>
      <c r="H68" s="500">
        <v>4</v>
      </c>
      <c r="I68" s="500">
        <v>4</v>
      </c>
      <c r="J68" s="492">
        <f t="shared" ref="J68:J73" si="16">+I68</f>
        <v>4</v>
      </c>
      <c r="K68" s="500">
        <v>0</v>
      </c>
      <c r="L68" s="500">
        <v>2</v>
      </c>
      <c r="M68" s="500">
        <v>4</v>
      </c>
      <c r="N68" s="546">
        <v>5</v>
      </c>
      <c r="O68" s="582">
        <v>5</v>
      </c>
      <c r="P68" s="565">
        <f>+N68</f>
        <v>5</v>
      </c>
      <c r="Q68" s="494">
        <v>1</v>
      </c>
      <c r="R68" s="494">
        <f t="shared" ref="R68:U73" si="17">+L68/F68</f>
        <v>2</v>
      </c>
      <c r="S68" s="494">
        <f t="shared" si="17"/>
        <v>2</v>
      </c>
      <c r="T68" s="494">
        <f t="shared" si="17"/>
        <v>1.25</v>
      </c>
      <c r="U68" s="494">
        <f t="shared" si="17"/>
        <v>1.25</v>
      </c>
      <c r="V68" s="181"/>
      <c r="W68" s="181"/>
      <c r="X68" s="566" t="s">
        <v>1018</v>
      </c>
    </row>
    <row r="69" spans="1:30" ht="51" x14ac:dyDescent="0.2">
      <c r="A69" s="567" t="s">
        <v>1656</v>
      </c>
      <c r="B69" s="568" t="s">
        <v>380</v>
      </c>
      <c r="C69" s="631" t="s">
        <v>1720</v>
      </c>
      <c r="D69" s="630" t="s">
        <v>590</v>
      </c>
      <c r="E69" s="569">
        <v>0.1</v>
      </c>
      <c r="F69" s="569">
        <v>0.1</v>
      </c>
      <c r="G69" s="569">
        <v>0.3</v>
      </c>
      <c r="H69" s="569">
        <v>0.7</v>
      </c>
      <c r="I69" s="569">
        <v>0.8</v>
      </c>
      <c r="J69" s="538">
        <f t="shared" si="16"/>
        <v>0.8</v>
      </c>
      <c r="K69" s="569">
        <v>1</v>
      </c>
      <c r="L69" s="569">
        <v>1</v>
      </c>
      <c r="M69" s="569">
        <v>1</v>
      </c>
      <c r="N69" s="570">
        <v>1</v>
      </c>
      <c r="O69" s="583">
        <v>1</v>
      </c>
      <c r="P69" s="556">
        <f>+O69</f>
        <v>1</v>
      </c>
      <c r="Q69" s="494">
        <f>+K69/E69</f>
        <v>10</v>
      </c>
      <c r="R69" s="494">
        <f t="shared" si="17"/>
        <v>10</v>
      </c>
      <c r="S69" s="494">
        <f t="shared" si="17"/>
        <v>3.3333333333333335</v>
      </c>
      <c r="T69" s="494">
        <f t="shared" si="17"/>
        <v>1.4285714285714286</v>
      </c>
      <c r="U69" s="494">
        <f t="shared" si="17"/>
        <v>1.25</v>
      </c>
      <c r="V69" s="571"/>
      <c r="W69" s="571"/>
      <c r="X69" s="572" t="s">
        <v>1018</v>
      </c>
    </row>
    <row r="70" spans="1:30" ht="102" x14ac:dyDescent="0.2">
      <c r="A70" s="489" t="s">
        <v>1656</v>
      </c>
      <c r="B70" s="568" t="s">
        <v>382</v>
      </c>
      <c r="C70" s="631" t="s">
        <v>1721</v>
      </c>
      <c r="D70" s="585" t="s">
        <v>1657</v>
      </c>
      <c r="E70" s="491">
        <v>4</v>
      </c>
      <c r="F70" s="491">
        <v>7</v>
      </c>
      <c r="G70" s="491">
        <v>8</v>
      </c>
      <c r="H70" s="491">
        <v>9</v>
      </c>
      <c r="I70" s="491">
        <v>10</v>
      </c>
      <c r="J70" s="492">
        <f t="shared" si="16"/>
        <v>10</v>
      </c>
      <c r="K70" s="491">
        <v>4</v>
      </c>
      <c r="L70" s="491">
        <v>8</v>
      </c>
      <c r="M70" s="491">
        <v>8</v>
      </c>
      <c r="N70" s="491">
        <v>11</v>
      </c>
      <c r="O70" s="584">
        <v>11</v>
      </c>
      <c r="P70" s="565">
        <f>+O70</f>
        <v>11</v>
      </c>
      <c r="Q70" s="494">
        <f>+K70/E70</f>
        <v>1</v>
      </c>
      <c r="R70" s="494">
        <f t="shared" si="17"/>
        <v>1.1428571428571428</v>
      </c>
      <c r="S70" s="494">
        <f t="shared" si="17"/>
        <v>1</v>
      </c>
      <c r="T70" s="494">
        <f t="shared" si="17"/>
        <v>1.2222222222222223</v>
      </c>
      <c r="U70" s="494">
        <f t="shared" si="17"/>
        <v>1.1000000000000001</v>
      </c>
      <c r="V70" s="215" t="s">
        <v>1658</v>
      </c>
      <c r="W70" s="215" t="s">
        <v>1659</v>
      </c>
      <c r="X70" s="488" t="s">
        <v>1660</v>
      </c>
    </row>
    <row r="71" spans="1:30" ht="63.75" x14ac:dyDescent="0.2">
      <c r="A71" s="215" t="s">
        <v>1656</v>
      </c>
      <c r="B71" s="568" t="s">
        <v>383</v>
      </c>
      <c r="C71" s="631" t="s">
        <v>1722</v>
      </c>
      <c r="D71" s="585" t="s">
        <v>1661</v>
      </c>
      <c r="E71" s="491">
        <v>2</v>
      </c>
      <c r="F71" s="491">
        <v>4</v>
      </c>
      <c r="G71" s="491">
        <v>6</v>
      </c>
      <c r="H71" s="491">
        <v>10</v>
      </c>
      <c r="I71" s="491">
        <v>24</v>
      </c>
      <c r="J71" s="492">
        <f t="shared" si="16"/>
        <v>24</v>
      </c>
      <c r="K71" s="491">
        <v>7</v>
      </c>
      <c r="L71" s="491">
        <v>14</v>
      </c>
      <c r="M71" s="491">
        <v>21</v>
      </c>
      <c r="N71" s="491">
        <v>24</v>
      </c>
      <c r="O71" s="584">
        <v>27</v>
      </c>
      <c r="P71" s="565">
        <f>+O71</f>
        <v>27</v>
      </c>
      <c r="Q71" s="494">
        <f>+K71/E71</f>
        <v>3.5</v>
      </c>
      <c r="R71" s="494">
        <f t="shared" si="17"/>
        <v>3.5</v>
      </c>
      <c r="S71" s="494">
        <f t="shared" si="17"/>
        <v>3.5</v>
      </c>
      <c r="T71" s="494">
        <f t="shared" si="17"/>
        <v>2.4</v>
      </c>
      <c r="U71" s="494">
        <f t="shared" si="17"/>
        <v>1.125</v>
      </c>
      <c r="V71" s="215" t="s">
        <v>1662</v>
      </c>
      <c r="W71" s="215"/>
      <c r="X71" s="488" t="s">
        <v>1663</v>
      </c>
      <c r="Z71" s="484" t="s">
        <v>1664</v>
      </c>
      <c r="AA71" s="484">
        <v>2015</v>
      </c>
      <c r="AB71" s="484">
        <v>2016</v>
      </c>
      <c r="AC71" s="484">
        <v>2017</v>
      </c>
      <c r="AD71" s="484">
        <v>2018</v>
      </c>
    </row>
    <row r="72" spans="1:30" ht="38.25" x14ac:dyDescent="0.2">
      <c r="A72" s="489" t="s">
        <v>1656</v>
      </c>
      <c r="B72" s="568" t="s">
        <v>385</v>
      </c>
      <c r="C72" s="631" t="s">
        <v>1723</v>
      </c>
      <c r="D72" s="638" t="s">
        <v>1493</v>
      </c>
      <c r="E72" s="505">
        <v>6000000</v>
      </c>
      <c r="F72" s="569">
        <v>0.02</v>
      </c>
      <c r="G72" s="569">
        <v>0.04</v>
      </c>
      <c r="H72" s="569">
        <v>0.08</v>
      </c>
      <c r="I72" s="569">
        <v>0.09</v>
      </c>
      <c r="J72" s="538">
        <f t="shared" si="16"/>
        <v>0.09</v>
      </c>
      <c r="K72" s="494">
        <v>0</v>
      </c>
      <c r="L72" s="494">
        <f>+(AA72-Z72)/Z72</f>
        <v>2.3470352776310054E-2</v>
      </c>
      <c r="M72" s="494">
        <f>+(AB72-Z72)/Z72</f>
        <v>0.11142921107230351</v>
      </c>
      <c r="N72" s="494">
        <f>+(AC72-Z72)/Z72</f>
        <v>0.46418027286176222</v>
      </c>
      <c r="O72" s="494">
        <f>+(AD72-Z72)/Z72</f>
        <v>0.79624261861934476</v>
      </c>
      <c r="P72" s="498">
        <f>+O72</f>
        <v>0.79624261861934476</v>
      </c>
      <c r="Q72" s="494">
        <f>1</f>
        <v>1</v>
      </c>
      <c r="R72" s="494">
        <f t="shared" si="17"/>
        <v>1.1735176388155026</v>
      </c>
      <c r="S72" s="494">
        <f t="shared" si="17"/>
        <v>2.7857302768075876</v>
      </c>
      <c r="T72" s="494">
        <f t="shared" si="17"/>
        <v>5.8022534107720274</v>
      </c>
      <c r="U72" s="494">
        <f t="shared" si="17"/>
        <v>8.8471402068816083</v>
      </c>
      <c r="V72" s="215"/>
      <c r="W72" s="215"/>
      <c r="X72" s="488" t="s">
        <v>1665</v>
      </c>
      <c r="Z72" s="573">
        <v>5561578.0999999996</v>
      </c>
      <c r="AA72" s="573">
        <v>5692110.2999999998</v>
      </c>
      <c r="AB72" s="573">
        <v>6181300.3600000003</v>
      </c>
      <c r="AC72" s="573">
        <v>8143152.9400000004</v>
      </c>
      <c r="AD72" s="650">
        <v>9989943.6099999994</v>
      </c>
    </row>
    <row r="73" spans="1:30" ht="102" x14ac:dyDescent="0.2">
      <c r="A73" s="489" t="s">
        <v>1656</v>
      </c>
      <c r="B73" s="568" t="s">
        <v>599</v>
      </c>
      <c r="C73" s="631" t="s">
        <v>1724</v>
      </c>
      <c r="D73" s="638" t="s">
        <v>600</v>
      </c>
      <c r="E73" s="505"/>
      <c r="F73" s="569"/>
      <c r="G73" s="569"/>
      <c r="H73" s="569"/>
      <c r="I73" s="491">
        <v>1</v>
      </c>
      <c r="J73" s="492">
        <f t="shared" si="16"/>
        <v>1</v>
      </c>
      <c r="K73" s="569"/>
      <c r="L73" s="569"/>
      <c r="M73" s="569"/>
      <c r="N73" s="569"/>
      <c r="O73" s="491">
        <v>1</v>
      </c>
      <c r="P73" s="565">
        <f>+O73</f>
        <v>1</v>
      </c>
      <c r="Q73" s="569"/>
      <c r="R73" s="569"/>
      <c r="S73" s="569"/>
      <c r="T73" s="569"/>
      <c r="U73" s="494">
        <f t="shared" si="17"/>
        <v>1</v>
      </c>
      <c r="V73" s="181"/>
      <c r="W73" s="181"/>
      <c r="X73" s="566"/>
    </row>
    <row r="74" spans="1:30" x14ac:dyDescent="0.2">
      <c r="A74" s="574"/>
      <c r="B74" s="520"/>
      <c r="C74" s="575"/>
      <c r="D74" s="575"/>
      <c r="E74" s="536"/>
      <c r="F74" s="502"/>
      <c r="G74" s="502"/>
      <c r="H74" s="502"/>
      <c r="I74" s="502"/>
      <c r="J74" s="502"/>
      <c r="K74" s="502"/>
      <c r="L74" s="502"/>
      <c r="M74" s="502"/>
      <c r="N74" s="502"/>
      <c r="O74" s="502"/>
      <c r="P74" s="502"/>
      <c r="Q74" s="502"/>
      <c r="R74" s="502"/>
      <c r="S74" s="502"/>
      <c r="T74" s="502"/>
      <c r="U74" s="502"/>
      <c r="V74" s="526"/>
      <c r="W74" s="526"/>
      <c r="X74" s="503"/>
    </row>
    <row r="75" spans="1:30" x14ac:dyDescent="0.2">
      <c r="A75" s="898" t="s">
        <v>1593</v>
      </c>
      <c r="B75" s="898" t="s">
        <v>1594</v>
      </c>
      <c r="C75" s="898"/>
      <c r="D75" s="898" t="s">
        <v>1595</v>
      </c>
      <c r="E75" s="895" t="s">
        <v>1596</v>
      </c>
      <c r="F75" s="896"/>
      <c r="G75" s="896"/>
      <c r="H75" s="896"/>
      <c r="I75" s="896"/>
      <c r="J75" s="897"/>
      <c r="K75" s="895" t="s">
        <v>1597</v>
      </c>
      <c r="L75" s="896"/>
      <c r="M75" s="896"/>
      <c r="N75" s="896"/>
      <c r="O75" s="896"/>
      <c r="P75" s="897"/>
      <c r="Q75" s="895" t="s">
        <v>1598</v>
      </c>
      <c r="R75" s="896"/>
      <c r="S75" s="896"/>
      <c r="T75" s="897"/>
      <c r="U75" s="586"/>
    </row>
    <row r="76" spans="1:30" x14ac:dyDescent="0.2">
      <c r="A76" s="898"/>
      <c r="B76" s="898"/>
      <c r="C76" s="898"/>
      <c r="D76" s="898"/>
      <c r="E76" s="616">
        <v>2014</v>
      </c>
      <c r="F76" s="616">
        <v>2015</v>
      </c>
      <c r="G76" s="616">
        <v>2016</v>
      </c>
      <c r="H76" s="616">
        <v>2017</v>
      </c>
      <c r="I76" s="616">
        <v>2018</v>
      </c>
      <c r="J76" s="486" t="s">
        <v>1599</v>
      </c>
      <c r="K76" s="616">
        <v>2014</v>
      </c>
      <c r="L76" s="616">
        <v>2015</v>
      </c>
      <c r="M76" s="616">
        <v>2016</v>
      </c>
      <c r="N76" s="616">
        <v>2017</v>
      </c>
      <c r="O76" s="616">
        <v>2018</v>
      </c>
      <c r="P76" s="487" t="s">
        <v>1599</v>
      </c>
      <c r="Q76" s="485">
        <v>2014</v>
      </c>
      <c r="R76" s="485">
        <v>2015</v>
      </c>
      <c r="S76" s="485">
        <v>2016</v>
      </c>
      <c r="T76" s="485">
        <v>2017</v>
      </c>
      <c r="U76" s="485">
        <v>2018</v>
      </c>
      <c r="V76" s="485" t="s">
        <v>1600</v>
      </c>
      <c r="W76" s="485" t="s">
        <v>1601</v>
      </c>
      <c r="X76" s="488"/>
    </row>
    <row r="77" spans="1:30" ht="63.75" x14ac:dyDescent="0.2">
      <c r="A77" s="489" t="s">
        <v>1666</v>
      </c>
      <c r="B77" s="636" t="s">
        <v>388</v>
      </c>
      <c r="C77" s="631" t="s">
        <v>1716</v>
      </c>
      <c r="D77" s="585" t="s">
        <v>1667</v>
      </c>
      <c r="E77" s="495">
        <v>0.04</v>
      </c>
      <c r="F77" s="495">
        <v>7.0000000000000007E-2</v>
      </c>
      <c r="G77" s="495">
        <v>0.08</v>
      </c>
      <c r="H77" s="495">
        <v>0.12</v>
      </c>
      <c r="I77" s="495">
        <v>0.12</v>
      </c>
      <c r="J77" s="538">
        <f>+I77</f>
        <v>0.12</v>
      </c>
      <c r="K77" s="495">
        <v>7.0000000000000007E-2</v>
      </c>
      <c r="L77" s="495">
        <v>7.0000000000000007E-2</v>
      </c>
      <c r="M77" s="495">
        <v>0.17</v>
      </c>
      <c r="N77" s="495">
        <v>0.17</v>
      </c>
      <c r="O77" s="495">
        <v>0.33</v>
      </c>
      <c r="P77" s="498">
        <f>+O77</f>
        <v>0.33</v>
      </c>
      <c r="Q77" s="494">
        <f>+K77/E77</f>
        <v>1.7500000000000002</v>
      </c>
      <c r="R77" s="494">
        <f>+L77/F77</f>
        <v>1</v>
      </c>
      <c r="S77" s="494">
        <f>+M77/G77</f>
        <v>2.125</v>
      </c>
      <c r="T77" s="494">
        <f>+N77/H77</f>
        <v>1.4166666666666667</v>
      </c>
      <c r="U77" s="494">
        <f>+O77/I77</f>
        <v>2.7500000000000004</v>
      </c>
      <c r="V77" s="491"/>
      <c r="W77" s="215"/>
      <c r="X77" s="488" t="s">
        <v>1668</v>
      </c>
    </row>
    <row r="78" spans="1:30" ht="51" x14ac:dyDescent="0.2">
      <c r="A78" s="489" t="s">
        <v>1666</v>
      </c>
      <c r="B78" s="636" t="s">
        <v>390</v>
      </c>
      <c r="C78" s="631" t="s">
        <v>1717</v>
      </c>
      <c r="D78" s="585" t="s">
        <v>1669</v>
      </c>
      <c r="E78" s="491">
        <v>30</v>
      </c>
      <c r="F78" s="491">
        <v>300</v>
      </c>
      <c r="G78" s="491">
        <v>600</v>
      </c>
      <c r="H78" s="576">
        <v>900</v>
      </c>
      <c r="I78" s="576">
        <v>1200</v>
      </c>
      <c r="J78" s="507">
        <f>+I78</f>
        <v>1200</v>
      </c>
      <c r="K78" s="491">
        <v>30</v>
      </c>
      <c r="L78" s="576">
        <v>300</v>
      </c>
      <c r="M78" s="576">
        <v>597</v>
      </c>
      <c r="N78" s="576">
        <v>1190</v>
      </c>
      <c r="O78" s="576">
        <v>1429</v>
      </c>
      <c r="P78" s="577">
        <f>+O78</f>
        <v>1429</v>
      </c>
      <c r="Q78" s="494">
        <f>+K78/E78</f>
        <v>1</v>
      </c>
      <c r="R78" s="494">
        <f>+L78/F78</f>
        <v>1</v>
      </c>
      <c r="S78" s="494">
        <f>+N78/H78</f>
        <v>1.3222222222222222</v>
      </c>
      <c r="T78" s="494">
        <f>+N78/H78</f>
        <v>1.3222222222222222</v>
      </c>
      <c r="U78" s="494">
        <f>+O78/I78</f>
        <v>1.1908333333333334</v>
      </c>
      <c r="V78" s="215"/>
      <c r="W78" s="215"/>
      <c r="X78" s="488" t="s">
        <v>1668</v>
      </c>
    </row>
    <row r="79" spans="1:30" ht="51" x14ac:dyDescent="0.2">
      <c r="A79" s="489" t="s">
        <v>1666</v>
      </c>
      <c r="B79" s="636" t="s">
        <v>594</v>
      </c>
      <c r="C79" s="631" t="s">
        <v>1718</v>
      </c>
      <c r="D79" s="637" t="s">
        <v>602</v>
      </c>
      <c r="E79" s="488"/>
      <c r="F79" s="488"/>
      <c r="G79" s="488"/>
      <c r="H79" s="488"/>
      <c r="I79" s="274">
        <v>0.8</v>
      </c>
      <c r="J79" s="538">
        <f>+I79</f>
        <v>0.8</v>
      </c>
      <c r="K79" s="273"/>
      <c r="L79" s="273"/>
      <c r="M79" s="273"/>
      <c r="N79" s="273"/>
      <c r="O79" s="274">
        <v>1</v>
      </c>
      <c r="P79" s="498">
        <f>+O79</f>
        <v>1</v>
      </c>
      <c r="Q79" s="488"/>
      <c r="R79" s="488"/>
      <c r="S79" s="488"/>
      <c r="T79" s="488"/>
      <c r="U79" s="494">
        <f>+O79/I79</f>
        <v>1.25</v>
      </c>
      <c r="V79" s="488"/>
      <c r="W79" s="488"/>
      <c r="X79" s="488" t="s">
        <v>1668</v>
      </c>
    </row>
    <row r="80" spans="1:30" x14ac:dyDescent="0.2">
      <c r="T80" s="578">
        <f>AVERAGE(T4:T78)</f>
        <v>294.95715403451101</v>
      </c>
      <c r="U80" s="578"/>
    </row>
    <row r="83" spans="3:5" x14ac:dyDescent="0.2">
      <c r="C83" s="484">
        <v>72795</v>
      </c>
      <c r="D83" s="484">
        <f>52*200</f>
        <v>10400</v>
      </c>
      <c r="E83" s="579" t="s">
        <v>1670</v>
      </c>
    </row>
    <row r="84" spans="3:5" x14ac:dyDescent="0.2">
      <c r="D84" s="484">
        <v>886</v>
      </c>
      <c r="E84" s="579" t="s">
        <v>1671</v>
      </c>
    </row>
    <row r="85" spans="3:5" x14ac:dyDescent="0.2">
      <c r="D85" s="484">
        <v>250</v>
      </c>
      <c r="E85" s="579" t="s">
        <v>1672</v>
      </c>
    </row>
    <row r="86" spans="3:5" x14ac:dyDescent="0.2">
      <c r="D86" s="484">
        <v>597</v>
      </c>
      <c r="E86" s="579" t="s">
        <v>1673</v>
      </c>
    </row>
    <row r="87" spans="3:5" x14ac:dyDescent="0.2">
      <c r="D87" s="484">
        <f>SUM(D83:D86)</f>
        <v>12133</v>
      </c>
    </row>
    <row r="89" spans="3:5" x14ac:dyDescent="0.2">
      <c r="D89" s="580">
        <f>+D87/C83</f>
        <v>0.16667353527027956</v>
      </c>
    </row>
  </sheetData>
  <mergeCells count="54">
    <mergeCell ref="Q75:T75"/>
    <mergeCell ref="A66:A67"/>
    <mergeCell ref="B66:C67"/>
    <mergeCell ref="D66:D67"/>
    <mergeCell ref="E66:J66"/>
    <mergeCell ref="K66:P66"/>
    <mergeCell ref="Q66:T66"/>
    <mergeCell ref="A75:A76"/>
    <mergeCell ref="B75:C76"/>
    <mergeCell ref="D75:D76"/>
    <mergeCell ref="E75:J75"/>
    <mergeCell ref="K75:P75"/>
    <mergeCell ref="Q58:T58"/>
    <mergeCell ref="A45:A46"/>
    <mergeCell ref="B45:C46"/>
    <mergeCell ref="D45:D46"/>
    <mergeCell ref="E45:J45"/>
    <mergeCell ref="K45:P45"/>
    <mergeCell ref="Q45:T45"/>
    <mergeCell ref="A58:A59"/>
    <mergeCell ref="B58:C59"/>
    <mergeCell ref="D58:D59"/>
    <mergeCell ref="E58:J58"/>
    <mergeCell ref="K58:P58"/>
    <mergeCell ref="Q40:T40"/>
    <mergeCell ref="A33:A34"/>
    <mergeCell ref="B33:C34"/>
    <mergeCell ref="D33:D34"/>
    <mergeCell ref="E33:J33"/>
    <mergeCell ref="K33:P33"/>
    <mergeCell ref="Q33:T33"/>
    <mergeCell ref="A40:A41"/>
    <mergeCell ref="B40:C41"/>
    <mergeCell ref="D40:D41"/>
    <mergeCell ref="E40:J40"/>
    <mergeCell ref="K40:P40"/>
    <mergeCell ref="Q23:T23"/>
    <mergeCell ref="A16:A17"/>
    <mergeCell ref="B16:C17"/>
    <mergeCell ref="D16:D17"/>
    <mergeCell ref="E16:J16"/>
    <mergeCell ref="K16:P16"/>
    <mergeCell ref="Q16:T16"/>
    <mergeCell ref="A23:A24"/>
    <mergeCell ref="B23:C24"/>
    <mergeCell ref="D23:D24"/>
    <mergeCell ref="E23:J23"/>
    <mergeCell ref="K23:P23"/>
    <mergeCell ref="Q2:T2"/>
    <mergeCell ref="A2:A3"/>
    <mergeCell ref="B2:C3"/>
    <mergeCell ref="D2:D3"/>
    <mergeCell ref="E2:J2"/>
    <mergeCell ref="K2:P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
  <sheetViews>
    <sheetView workbookViewId="0">
      <selection activeCell="G10" sqref="G10"/>
    </sheetView>
  </sheetViews>
  <sheetFormatPr baseColWidth="10" defaultRowHeight="15" x14ac:dyDescent="0.25"/>
  <cols>
    <col min="1" max="1" width="28.7109375" bestFit="1" customWidth="1"/>
  </cols>
  <sheetData>
    <row r="2" spans="1:8" x14ac:dyDescent="0.25">
      <c r="A2" t="s">
        <v>1349</v>
      </c>
    </row>
    <row r="4" spans="1:8" x14ac:dyDescent="0.25">
      <c r="A4" t="s">
        <v>1350</v>
      </c>
      <c r="B4">
        <v>11000</v>
      </c>
      <c r="C4" t="s">
        <v>1354</v>
      </c>
      <c r="D4">
        <v>14000</v>
      </c>
      <c r="F4">
        <v>72795</v>
      </c>
      <c r="H4">
        <f>24+57+30+28+13+105+52+26+27+56+26+28+37+33+60+38+8+70+220+51+172+140+51+43+54+51+43+80+62+60+45+36+170+45+40+35+119+127+40+115+35+35+35+35+140+50</f>
        <v>2847</v>
      </c>
    </row>
    <row r="5" spans="1:8" x14ac:dyDescent="0.25">
      <c r="B5">
        <v>3000</v>
      </c>
      <c r="C5" t="s">
        <v>1354</v>
      </c>
    </row>
    <row r="6" spans="1:8" x14ac:dyDescent="0.25">
      <c r="C6" t="s">
        <v>1355</v>
      </c>
      <c r="D6">
        <v>7254</v>
      </c>
    </row>
    <row r="8" spans="1:8" x14ac:dyDescent="0.25">
      <c r="A8" t="s">
        <v>1351</v>
      </c>
    </row>
    <row r="9" spans="1:8" x14ac:dyDescent="0.25">
      <c r="A9" t="s">
        <v>1352</v>
      </c>
      <c r="D9">
        <v>2847</v>
      </c>
    </row>
    <row r="10" spans="1:8" x14ac:dyDescent="0.25">
      <c r="A10" t="s">
        <v>1353</v>
      </c>
    </row>
    <row r="11" spans="1:8" x14ac:dyDescent="0.25">
      <c r="D11">
        <f>+D9+D6</f>
        <v>10101</v>
      </c>
      <c r="F11" s="330">
        <f>+D11/F4</f>
        <v>0.13875953018751289</v>
      </c>
    </row>
    <row r="12" spans="1:8" x14ac:dyDescent="0.25">
      <c r="F12" s="330"/>
    </row>
    <row r="13" spans="1:8" x14ac:dyDescent="0.25">
      <c r="F13" s="330"/>
    </row>
    <row r="14" spans="1:8" x14ac:dyDescent="0.25">
      <c r="D14">
        <f>+D9+D6+D4</f>
        <v>24101</v>
      </c>
      <c r="F14" s="330">
        <f>+D14/F4</f>
        <v>0.33108043134830689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7"/>
  <sheetViews>
    <sheetView topLeftCell="E49" zoomScale="75" zoomScaleNormal="75" workbookViewId="0">
      <selection activeCell="E66" sqref="E66:K93"/>
    </sheetView>
  </sheetViews>
  <sheetFormatPr baseColWidth="10" defaultColWidth="11.42578125" defaultRowHeight="15" x14ac:dyDescent="0.25"/>
  <cols>
    <col min="1" max="1" width="11.42578125" style="184"/>
    <col min="2" max="2" width="38.85546875" style="185" customWidth="1"/>
    <col min="3" max="3" width="51.140625" style="185" customWidth="1"/>
    <col min="4" max="4" width="30" style="185" customWidth="1"/>
    <col min="5" max="5" width="44.140625" style="185" customWidth="1"/>
    <col min="6" max="6" width="47.42578125" style="185" customWidth="1"/>
    <col min="7" max="7" width="35.140625" style="185" customWidth="1"/>
    <col min="8" max="8" width="22.7109375" style="185" hidden="1" customWidth="1"/>
    <col min="9" max="9" width="26.5703125" style="185" customWidth="1"/>
    <col min="10" max="10" width="24.28515625" style="185" customWidth="1"/>
    <col min="11" max="11" width="34" style="185" customWidth="1"/>
    <col min="12" max="12" width="54.28515625" style="185" customWidth="1"/>
    <col min="13" max="13" width="42" style="185" customWidth="1"/>
    <col min="14" max="14" width="31.140625" style="185" customWidth="1"/>
    <col min="15" max="16384" width="11.42578125" style="185"/>
  </cols>
  <sheetData>
    <row r="1" spans="2:12" ht="15.75" thickBot="1" x14ac:dyDescent="0.3"/>
    <row r="2" spans="2:12" x14ac:dyDescent="0.25">
      <c r="B2" s="736" t="s">
        <v>263</v>
      </c>
      <c r="C2" s="737"/>
      <c r="D2" s="737"/>
      <c r="E2" s="737"/>
      <c r="F2" s="737"/>
      <c r="G2" s="737"/>
      <c r="H2" s="738"/>
      <c r="I2" s="49"/>
      <c r="J2" s="477"/>
      <c r="K2" s="49"/>
      <c r="L2" s="49"/>
    </row>
    <row r="3" spans="2:12" x14ac:dyDescent="0.25">
      <c r="B3" s="739"/>
      <c r="C3" s="740"/>
      <c r="D3" s="740"/>
      <c r="E3" s="740"/>
      <c r="F3" s="740"/>
      <c r="G3" s="740"/>
      <c r="H3" s="741"/>
      <c r="I3" s="49"/>
      <c r="J3" s="49"/>
      <c r="K3" s="49"/>
      <c r="L3" s="49"/>
    </row>
    <row r="4" spans="2:12" ht="5.25" customHeight="1" thickBot="1" x14ac:dyDescent="0.3">
      <c r="B4" s="742"/>
      <c r="C4" s="743"/>
      <c r="D4" s="743"/>
      <c r="E4" s="743"/>
      <c r="F4" s="743"/>
      <c r="G4" s="743"/>
      <c r="H4" s="744"/>
      <c r="I4" s="49"/>
      <c r="J4" s="477"/>
      <c r="K4" s="49"/>
      <c r="L4" s="49"/>
    </row>
    <row r="5" spans="2:12" ht="15.75" thickBot="1" x14ac:dyDescent="0.3">
      <c r="B5" s="745"/>
      <c r="C5" s="745"/>
      <c r="D5" s="745"/>
      <c r="E5" s="745"/>
      <c r="F5" s="745"/>
      <c r="G5" s="745"/>
      <c r="H5" s="477"/>
      <c r="I5" s="49"/>
      <c r="J5" s="51"/>
      <c r="K5" s="49"/>
      <c r="L5" s="49"/>
    </row>
    <row r="6" spans="2:12" x14ac:dyDescent="0.25">
      <c r="B6" s="746" t="s">
        <v>0</v>
      </c>
      <c r="C6" s="747"/>
      <c r="D6" s="49"/>
      <c r="E6" s="49"/>
      <c r="F6" s="49"/>
      <c r="G6" s="49"/>
      <c r="H6" s="49"/>
      <c r="I6" s="49"/>
      <c r="J6" s="52"/>
      <c r="K6" s="49"/>
      <c r="L6" s="49"/>
    </row>
    <row r="7" spans="2:12" ht="30" x14ac:dyDescent="0.25">
      <c r="B7" s="161" t="s">
        <v>1</v>
      </c>
      <c r="C7" s="162" t="s">
        <v>290</v>
      </c>
      <c r="D7" s="748"/>
      <c r="E7" s="749"/>
      <c r="F7" s="749"/>
      <c r="G7" s="749"/>
      <c r="H7" s="749"/>
      <c r="I7" s="479"/>
      <c r="J7" s="479"/>
      <c r="K7" s="49"/>
      <c r="L7" s="49"/>
    </row>
    <row r="8" spans="2:12" x14ac:dyDescent="0.25">
      <c r="B8" s="161" t="s">
        <v>2</v>
      </c>
      <c r="C8" s="162">
        <v>2018</v>
      </c>
      <c r="D8" s="49"/>
      <c r="E8" s="49"/>
      <c r="F8" s="49"/>
      <c r="G8" s="49"/>
      <c r="H8" s="49"/>
      <c r="I8" s="49"/>
      <c r="J8" s="52"/>
      <c r="K8" s="49"/>
      <c r="L8" s="49"/>
    </row>
    <row r="9" spans="2:12" ht="15.75" thickBot="1" x14ac:dyDescent="0.3">
      <c r="B9" s="55"/>
      <c r="C9" s="1"/>
      <c r="D9" s="49"/>
      <c r="E9" s="49"/>
      <c r="F9" s="49"/>
      <c r="G9" s="49"/>
      <c r="H9" s="49"/>
      <c r="I9" s="49"/>
      <c r="J9" s="52"/>
      <c r="K9" s="49"/>
      <c r="L9" s="49"/>
    </row>
    <row r="10" spans="2:12" ht="15.75" hidden="1" thickBot="1" x14ac:dyDescent="0.3">
      <c r="B10" s="56" t="s">
        <v>3</v>
      </c>
      <c r="C10" s="57" t="s">
        <v>4</v>
      </c>
      <c r="D10" s="49"/>
      <c r="E10" s="49"/>
      <c r="F10" s="49"/>
      <c r="G10" s="49"/>
      <c r="H10" s="49"/>
      <c r="I10" s="49"/>
      <c r="J10" s="52"/>
      <c r="K10" s="49"/>
      <c r="L10" s="49"/>
    </row>
    <row r="11" spans="2:12" ht="15.75" hidden="1" thickBot="1" x14ac:dyDescent="0.3">
      <c r="B11" s="58" t="s">
        <v>5</v>
      </c>
      <c r="C11" s="53"/>
      <c r="D11" s="49" t="s">
        <v>133</v>
      </c>
      <c r="E11" s="49"/>
      <c r="F11" s="49"/>
      <c r="G11" s="49"/>
      <c r="H11" s="49"/>
      <c r="I11" s="49"/>
      <c r="J11" s="52"/>
      <c r="K11" s="49"/>
      <c r="L11" s="49"/>
    </row>
    <row r="12" spans="2:12" ht="15.75" hidden="1" thickBot="1" x14ac:dyDescent="0.3">
      <c r="B12" s="3" t="s">
        <v>6</v>
      </c>
      <c r="C12" s="59"/>
      <c r="D12" s="49" t="s">
        <v>133</v>
      </c>
      <c r="E12" s="49"/>
      <c r="F12" s="49"/>
      <c r="G12" s="49"/>
      <c r="H12" s="49"/>
      <c r="I12" s="49"/>
      <c r="J12" s="52"/>
      <c r="K12" s="49"/>
      <c r="L12" s="49"/>
    </row>
    <row r="13" spans="2:12" ht="15.75" hidden="1" thickBot="1" x14ac:dyDescent="0.3">
      <c r="B13" s="3" t="s">
        <v>7</v>
      </c>
      <c r="C13" s="59"/>
      <c r="D13" s="49" t="s">
        <v>133</v>
      </c>
      <c r="E13" s="49"/>
      <c r="F13" s="49"/>
      <c r="G13" s="49"/>
      <c r="H13" s="49"/>
      <c r="I13" s="49"/>
      <c r="J13" s="52"/>
      <c r="K13" s="49"/>
      <c r="L13" s="49"/>
    </row>
    <row r="14" spans="2:12" ht="15.75" hidden="1" thickBot="1" x14ac:dyDescent="0.3">
      <c r="B14" s="3" t="s">
        <v>8</v>
      </c>
      <c r="C14" s="59"/>
      <c r="D14" s="49" t="s">
        <v>133</v>
      </c>
      <c r="E14" s="49"/>
      <c r="F14" s="49"/>
      <c r="G14" s="49"/>
      <c r="H14" s="49"/>
      <c r="I14" s="49"/>
      <c r="J14" s="52"/>
      <c r="K14" s="49"/>
      <c r="L14" s="49"/>
    </row>
    <row r="15" spans="2:12" ht="15.75" hidden="1" thickBot="1" x14ac:dyDescent="0.3">
      <c r="B15" s="3" t="s">
        <v>9</v>
      </c>
      <c r="C15" s="59"/>
      <c r="D15" s="49" t="s">
        <v>133</v>
      </c>
      <c r="E15" s="49"/>
      <c r="F15" s="49"/>
      <c r="G15" s="49"/>
      <c r="H15" s="49"/>
      <c r="I15" s="49"/>
      <c r="J15" s="52"/>
      <c r="K15" s="49"/>
      <c r="L15" s="49"/>
    </row>
    <row r="16" spans="2:12" ht="15.75" hidden="1" thickBot="1" x14ac:dyDescent="0.3">
      <c r="B16" s="4" t="s">
        <v>10</v>
      </c>
      <c r="C16" s="54"/>
      <c r="D16" s="49"/>
      <c r="E16" s="49"/>
      <c r="F16" s="49"/>
      <c r="G16" s="49"/>
      <c r="H16" s="49"/>
      <c r="I16" s="49"/>
      <c r="J16" s="52"/>
      <c r="K16" s="49"/>
      <c r="L16" s="49"/>
    </row>
    <row r="17" spans="2:12" ht="15.75" thickBot="1" x14ac:dyDescent="0.3">
      <c r="B17" s="60" t="s">
        <v>11</v>
      </c>
      <c r="C17" s="61" t="s">
        <v>4</v>
      </c>
      <c r="D17" s="49"/>
      <c r="E17" s="49"/>
      <c r="F17" s="49"/>
      <c r="G17" s="49"/>
      <c r="H17" s="49"/>
      <c r="I17" s="49"/>
      <c r="J17" s="52"/>
      <c r="K17" s="49"/>
      <c r="L17" s="49"/>
    </row>
    <row r="18" spans="2:12" x14ac:dyDescent="0.25">
      <c r="B18" s="2" t="s">
        <v>284</v>
      </c>
      <c r="C18" s="53"/>
      <c r="D18" s="49"/>
      <c r="E18" s="49"/>
      <c r="F18" s="49"/>
      <c r="G18" s="49"/>
      <c r="H18" s="49"/>
      <c r="I18" s="49"/>
      <c r="J18" s="52"/>
      <c r="K18" s="49"/>
      <c r="L18" s="49"/>
    </row>
    <row r="19" spans="2:12" x14ac:dyDescent="0.25">
      <c r="B19" s="3" t="s">
        <v>13</v>
      </c>
      <c r="C19" s="163" t="s">
        <v>291</v>
      </c>
      <c r="D19" s="49"/>
      <c r="E19" s="49"/>
      <c r="F19" s="49"/>
      <c r="G19" s="49"/>
      <c r="H19" s="49"/>
      <c r="I19" s="49"/>
      <c r="J19" s="52"/>
      <c r="K19" s="49"/>
      <c r="L19" s="49"/>
    </row>
    <row r="20" spans="2:12" ht="15.75" thickBot="1" x14ac:dyDescent="0.3">
      <c r="B20" s="4" t="s">
        <v>14</v>
      </c>
      <c r="C20" s="54"/>
      <c r="D20" s="49"/>
      <c r="E20" s="49"/>
      <c r="F20" s="49"/>
      <c r="G20" s="49"/>
      <c r="H20" s="49"/>
      <c r="I20" s="49"/>
      <c r="J20" s="52"/>
      <c r="K20" s="49"/>
      <c r="L20" s="49"/>
    </row>
    <row r="21" spans="2:12" s="184" customFormat="1" ht="15.75" thickBot="1" x14ac:dyDescent="0.3">
      <c r="B21" s="62"/>
      <c r="C21" s="63"/>
      <c r="D21" s="64"/>
      <c r="E21" s="64"/>
      <c r="F21" s="64"/>
      <c r="G21" s="64"/>
      <c r="H21" s="64"/>
      <c r="I21" s="64"/>
      <c r="J21" s="479"/>
      <c r="K21" s="64"/>
      <c r="L21" s="64"/>
    </row>
    <row r="22" spans="2:12" x14ac:dyDescent="0.25">
      <c r="B22" s="750" t="s">
        <v>15</v>
      </c>
      <c r="C22" s="750"/>
      <c r="D22" s="52"/>
      <c r="E22" s="52"/>
      <c r="F22" s="52"/>
      <c r="G22" s="52"/>
      <c r="H22" s="52"/>
      <c r="I22" s="52"/>
      <c r="J22" s="52"/>
      <c r="K22" s="49"/>
      <c r="L22" s="49"/>
    </row>
    <row r="23" spans="2:12" x14ac:dyDescent="0.25">
      <c r="B23" s="161" t="s">
        <v>12</v>
      </c>
      <c r="C23" s="162" t="s">
        <v>292</v>
      </c>
      <c r="D23" s="479"/>
      <c r="E23" s="479"/>
      <c r="F23" s="479"/>
      <c r="G23" s="479"/>
      <c r="H23" s="479"/>
      <c r="I23" s="479"/>
      <c r="J23" s="478"/>
      <c r="K23" s="49"/>
      <c r="L23" s="49"/>
    </row>
    <row r="24" spans="2:12" x14ac:dyDescent="0.25">
      <c r="B24" s="161" t="s">
        <v>16</v>
      </c>
      <c r="C24" s="162" t="s">
        <v>293</v>
      </c>
      <c r="D24" s="479"/>
      <c r="E24" s="479"/>
      <c r="F24" s="479"/>
      <c r="G24" s="479"/>
      <c r="H24" s="479"/>
      <c r="I24" s="479"/>
      <c r="J24" s="478"/>
      <c r="K24" s="49"/>
      <c r="L24" s="49"/>
    </row>
    <row r="25" spans="2:12" x14ac:dyDescent="0.25">
      <c r="B25" s="161" t="s">
        <v>17</v>
      </c>
      <c r="C25" s="162" t="s">
        <v>294</v>
      </c>
      <c r="D25" s="479"/>
      <c r="E25" s="479"/>
      <c r="F25" s="479"/>
      <c r="G25" s="479"/>
      <c r="H25" s="479"/>
      <c r="I25" s="479"/>
      <c r="J25" s="478"/>
      <c r="K25" s="49"/>
      <c r="L25" s="49"/>
    </row>
    <row r="26" spans="2:12" x14ac:dyDescent="0.25">
      <c r="B26" s="161" t="s">
        <v>295</v>
      </c>
      <c r="C26" s="162" t="s">
        <v>294</v>
      </c>
      <c r="D26" s="479"/>
      <c r="E26" s="479"/>
      <c r="F26" s="479"/>
      <c r="G26" s="479"/>
      <c r="H26" s="479"/>
      <c r="I26" s="479"/>
      <c r="J26" s="478"/>
      <c r="K26" s="49"/>
      <c r="L26" s="49"/>
    </row>
    <row r="27" spans="2:12" x14ac:dyDescent="0.25">
      <c r="B27" s="161" t="s">
        <v>18</v>
      </c>
      <c r="C27" s="162" t="s">
        <v>296</v>
      </c>
      <c r="D27" s="479"/>
      <c r="E27" s="479"/>
      <c r="F27" s="479"/>
      <c r="G27" s="479"/>
      <c r="H27" s="479"/>
      <c r="I27" s="479"/>
      <c r="J27" s="478"/>
      <c r="K27" s="49"/>
      <c r="L27" s="49"/>
    </row>
    <row r="28" spans="2:12" x14ac:dyDescent="0.25">
      <c r="B28" s="161" t="s">
        <v>19</v>
      </c>
      <c r="C28" s="164" t="s">
        <v>297</v>
      </c>
      <c r="D28" s="479"/>
      <c r="E28" s="479"/>
      <c r="F28" s="479"/>
      <c r="G28" s="479"/>
      <c r="H28" s="479"/>
      <c r="I28" s="479"/>
      <c r="J28" s="478"/>
      <c r="K28" s="49"/>
      <c r="L28" s="49"/>
    </row>
    <row r="29" spans="2:12" x14ac:dyDescent="0.25">
      <c r="B29" s="161" t="s">
        <v>20</v>
      </c>
      <c r="C29" s="165" t="s">
        <v>298</v>
      </c>
      <c r="D29" s="479"/>
      <c r="E29" s="479"/>
      <c r="F29" s="479"/>
      <c r="G29" s="479"/>
      <c r="H29" s="479"/>
      <c r="I29" s="479"/>
      <c r="J29" s="478"/>
      <c r="K29" s="49"/>
      <c r="L29" s="49"/>
    </row>
    <row r="30" spans="2:12" x14ac:dyDescent="0.25">
      <c r="B30" s="161" t="s">
        <v>21</v>
      </c>
      <c r="C30" s="166" t="s">
        <v>299</v>
      </c>
      <c r="D30" s="479"/>
      <c r="E30" s="479"/>
      <c r="F30" s="479"/>
      <c r="G30" s="479"/>
      <c r="H30" s="479"/>
      <c r="I30" s="479"/>
      <c r="J30" s="478"/>
      <c r="K30" s="49"/>
      <c r="L30" s="49"/>
    </row>
    <row r="31" spans="2:12" x14ac:dyDescent="0.25">
      <c r="B31" s="161" t="s">
        <v>22</v>
      </c>
      <c r="C31" s="166" t="s">
        <v>300</v>
      </c>
      <c r="D31" s="479"/>
      <c r="E31" s="479"/>
      <c r="F31" s="479"/>
      <c r="G31" s="479"/>
      <c r="H31" s="479"/>
      <c r="I31" s="479"/>
      <c r="J31" s="478"/>
      <c r="K31" s="49"/>
      <c r="L31" s="49"/>
    </row>
    <row r="32" spans="2:12" ht="15.75" thickBot="1" x14ac:dyDescent="0.3">
      <c r="B32" s="751"/>
      <c r="C32" s="751"/>
      <c r="D32" s="49"/>
      <c r="E32" s="49"/>
      <c r="F32" s="49"/>
      <c r="G32" s="49"/>
      <c r="H32" s="49"/>
      <c r="I32" s="49"/>
      <c r="J32" s="52"/>
      <c r="K32" s="49"/>
      <c r="L32" s="49"/>
    </row>
    <row r="33" spans="2:12" ht="15.75" thickBot="1" x14ac:dyDescent="0.3">
      <c r="B33" s="65" t="s">
        <v>23</v>
      </c>
      <c r="C33" s="66"/>
      <c r="D33" s="49"/>
      <c r="E33" s="49"/>
      <c r="F33" s="49"/>
      <c r="G33" s="49"/>
      <c r="H33" s="49"/>
      <c r="I33" s="49"/>
      <c r="J33" s="52"/>
      <c r="K33" s="49"/>
      <c r="L33" s="49"/>
    </row>
    <row r="34" spans="2:12" x14ac:dyDescent="0.25">
      <c r="B34" s="5" t="s">
        <v>24</v>
      </c>
      <c r="C34" s="162" t="s">
        <v>302</v>
      </c>
      <c r="D34" s="49"/>
      <c r="E34" s="49"/>
      <c r="J34" s="67"/>
    </row>
    <row r="35" spans="2:12" x14ac:dyDescent="0.25">
      <c r="B35" s="6" t="s">
        <v>25</v>
      </c>
      <c r="C35" s="162" t="s">
        <v>301</v>
      </c>
      <c r="D35" s="748"/>
      <c r="E35" s="748"/>
      <c r="F35" s="748"/>
      <c r="G35" s="49"/>
      <c r="H35" s="49"/>
      <c r="I35" s="49"/>
      <c r="J35" s="52"/>
      <c r="K35" s="49"/>
      <c r="L35" s="49"/>
    </row>
    <row r="36" spans="2:12" x14ac:dyDescent="0.25">
      <c r="B36" s="3" t="s">
        <v>26</v>
      </c>
      <c r="C36" s="167">
        <v>43455</v>
      </c>
      <c r="D36" s="478"/>
      <c r="E36" s="478"/>
      <c r="F36" s="478"/>
      <c r="G36" s="49"/>
      <c r="H36" s="49"/>
      <c r="I36" s="49"/>
      <c r="J36" s="52"/>
      <c r="K36" s="49"/>
      <c r="L36" s="49"/>
    </row>
    <row r="37" spans="2:12" x14ac:dyDescent="0.25">
      <c r="B37" s="3" t="s">
        <v>27</v>
      </c>
      <c r="C37" s="164" t="s">
        <v>297</v>
      </c>
      <c r="D37" s="478"/>
      <c r="E37" s="478"/>
      <c r="F37" s="478"/>
      <c r="G37" s="49"/>
      <c r="H37" s="49"/>
      <c r="I37" s="49"/>
      <c r="J37" s="52"/>
      <c r="K37" s="49"/>
      <c r="L37" s="49"/>
    </row>
    <row r="38" spans="2:12" ht="15.75" thickBot="1" x14ac:dyDescent="0.3">
      <c r="B38" s="4" t="s">
        <v>21</v>
      </c>
      <c r="C38" s="166" t="s">
        <v>299</v>
      </c>
      <c r="D38" s="478"/>
      <c r="E38" s="478"/>
      <c r="F38" s="478"/>
      <c r="G38" s="49"/>
      <c r="H38" s="49"/>
      <c r="I38" s="49"/>
      <c r="J38" s="52"/>
      <c r="K38" s="49"/>
      <c r="L38" s="49"/>
    </row>
    <row r="39" spans="2:12" ht="15.75" thickBot="1" x14ac:dyDescent="0.3">
      <c r="B39" s="748"/>
      <c r="C39" s="752"/>
      <c r="D39" s="49"/>
      <c r="E39" s="49"/>
      <c r="F39" s="49"/>
      <c r="G39" s="49"/>
      <c r="H39" s="49"/>
      <c r="I39" s="49"/>
      <c r="J39" s="52"/>
      <c r="K39" s="49"/>
      <c r="L39" s="49"/>
    </row>
    <row r="40" spans="2:12" ht="15.75" thickBot="1" x14ac:dyDescent="0.3">
      <c r="B40" s="733" t="s">
        <v>28</v>
      </c>
      <c r="C40" s="747"/>
      <c r="D40" s="49"/>
      <c r="E40" s="49"/>
      <c r="F40" s="49"/>
      <c r="G40" s="49"/>
      <c r="H40" s="49"/>
      <c r="I40" s="49"/>
      <c r="J40" s="52"/>
      <c r="K40" s="49"/>
      <c r="L40" s="49"/>
    </row>
    <row r="41" spans="2:12" ht="15.75" thickBot="1" x14ac:dyDescent="0.3">
      <c r="B41" s="68" t="s">
        <v>29</v>
      </c>
      <c r="C41" s="162" t="s">
        <v>303</v>
      </c>
      <c r="D41" s="49"/>
      <c r="E41" s="49"/>
      <c r="F41" s="49"/>
      <c r="G41" s="49"/>
      <c r="H41" s="49"/>
      <c r="I41" s="49"/>
      <c r="J41" s="52"/>
      <c r="K41" s="49"/>
      <c r="L41" s="49"/>
    </row>
    <row r="42" spans="2:12" ht="15.75" thickBot="1" x14ac:dyDescent="0.3">
      <c r="B42" s="69" t="s">
        <v>30</v>
      </c>
      <c r="C42" s="162" t="s">
        <v>304</v>
      </c>
      <c r="D42" s="49"/>
      <c r="E42" s="49"/>
      <c r="F42" s="49"/>
      <c r="G42" s="49"/>
      <c r="H42" s="49"/>
      <c r="I42" s="49"/>
      <c r="J42" s="52"/>
      <c r="K42" s="49"/>
      <c r="L42" s="49"/>
    </row>
    <row r="43" spans="2:12" ht="15.75" thickBot="1" x14ac:dyDescent="0.3">
      <c r="B43" s="69" t="s">
        <v>26</v>
      </c>
      <c r="C43" s="167">
        <v>43108</v>
      </c>
      <c r="D43" s="49"/>
      <c r="E43" s="49"/>
      <c r="F43" s="49"/>
      <c r="G43" s="49"/>
      <c r="H43" s="49"/>
      <c r="I43" s="49"/>
      <c r="J43" s="52"/>
      <c r="K43" s="49"/>
      <c r="L43" s="49"/>
    </row>
    <row r="44" spans="2:12" ht="15.75" thickBot="1" x14ac:dyDescent="0.3">
      <c r="B44" s="69" t="s">
        <v>27</v>
      </c>
      <c r="C44" s="164" t="s">
        <v>305</v>
      </c>
      <c r="D44" s="49"/>
      <c r="E44" s="49"/>
      <c r="F44" s="49"/>
      <c r="G44" s="49"/>
      <c r="H44" s="49"/>
      <c r="I44" s="49"/>
      <c r="J44" s="52"/>
      <c r="K44" s="49"/>
      <c r="L44" s="49"/>
    </row>
    <row r="45" spans="2:12" ht="15.75" thickBot="1" x14ac:dyDescent="0.3">
      <c r="B45" s="69" t="s">
        <v>21</v>
      </c>
      <c r="C45" s="166" t="s">
        <v>299</v>
      </c>
      <c r="D45" s="49"/>
      <c r="E45" s="49"/>
      <c r="F45" s="49"/>
      <c r="G45" s="49"/>
      <c r="H45" s="49"/>
      <c r="I45" s="49"/>
      <c r="J45" s="52"/>
      <c r="K45" s="49"/>
      <c r="L45" s="49"/>
    </row>
    <row r="46" spans="2:12" ht="15.75" thickBot="1" x14ac:dyDescent="0.3">
      <c r="B46" s="479"/>
      <c r="C46" s="478"/>
      <c r="D46" s="49"/>
      <c r="E46" s="49"/>
      <c r="F46" s="49"/>
      <c r="G46" s="49"/>
      <c r="H46" s="49"/>
      <c r="I46" s="49"/>
      <c r="J46" s="52"/>
      <c r="K46" s="49"/>
      <c r="L46" s="49"/>
    </row>
    <row r="47" spans="2:12" ht="15.75" thickBot="1" x14ac:dyDescent="0.3">
      <c r="B47" s="753" t="s">
        <v>31</v>
      </c>
      <c r="C47" s="754"/>
      <c r="D47" s="49"/>
      <c r="E47" s="49"/>
      <c r="F47" s="49"/>
      <c r="G47" s="49"/>
      <c r="H47" s="49"/>
      <c r="I47" s="49"/>
      <c r="J47" s="52"/>
      <c r="K47" s="49"/>
      <c r="L47" s="49"/>
    </row>
    <row r="48" spans="2:12" ht="15.75" thickBot="1" x14ac:dyDescent="0.3">
      <c r="B48" s="68" t="s">
        <v>29</v>
      </c>
      <c r="C48" s="162" t="s">
        <v>303</v>
      </c>
      <c r="D48" s="49"/>
      <c r="E48" s="49"/>
      <c r="F48" s="49"/>
      <c r="G48" s="49"/>
      <c r="H48" s="49"/>
      <c r="I48" s="49"/>
      <c r="J48" s="52"/>
      <c r="K48" s="49"/>
      <c r="L48" s="49"/>
    </row>
    <row r="49" spans="2:12" ht="15.75" thickBot="1" x14ac:dyDescent="0.3">
      <c r="B49" s="69" t="s">
        <v>30</v>
      </c>
      <c r="C49" s="162" t="s">
        <v>304</v>
      </c>
      <c r="D49" s="49"/>
      <c r="E49" s="49"/>
      <c r="F49" s="49"/>
      <c r="G49" s="49"/>
      <c r="H49" s="49"/>
      <c r="I49" s="49"/>
      <c r="J49" s="52"/>
      <c r="K49" s="49"/>
      <c r="L49" s="49"/>
    </row>
    <row r="50" spans="2:12" ht="15.75" thickBot="1" x14ac:dyDescent="0.3">
      <c r="B50" s="69" t="s">
        <v>26</v>
      </c>
      <c r="C50" s="167">
        <v>43108</v>
      </c>
      <c r="D50" s="49"/>
      <c r="E50" s="49"/>
      <c r="F50" s="49"/>
      <c r="G50" s="49"/>
      <c r="H50" s="49"/>
      <c r="I50" s="49"/>
      <c r="J50" s="52"/>
      <c r="K50" s="49"/>
      <c r="L50" s="49"/>
    </row>
    <row r="51" spans="2:12" ht="15.75" thickBot="1" x14ac:dyDescent="0.3">
      <c r="B51" s="69" t="s">
        <v>27</v>
      </c>
      <c r="C51" s="164" t="s">
        <v>305</v>
      </c>
      <c r="D51" s="49"/>
      <c r="E51" s="49"/>
      <c r="F51" s="49"/>
      <c r="G51" s="49"/>
      <c r="H51" s="49"/>
      <c r="I51" s="49"/>
      <c r="J51" s="52"/>
      <c r="K51" s="49"/>
      <c r="L51" s="49"/>
    </row>
    <row r="52" spans="2:12" ht="15.75" thickBot="1" x14ac:dyDescent="0.3">
      <c r="B52" s="69" t="s">
        <v>21</v>
      </c>
      <c r="C52" s="166" t="s">
        <v>299</v>
      </c>
      <c r="D52" s="49"/>
      <c r="E52" s="49"/>
      <c r="F52" s="49"/>
      <c r="G52" s="49"/>
      <c r="H52" s="49"/>
      <c r="I52" s="49"/>
      <c r="J52" s="52"/>
      <c r="K52" s="49"/>
      <c r="L52" s="49"/>
    </row>
    <row r="53" spans="2:12" ht="18.75" customHeight="1" thickBot="1" x14ac:dyDescent="0.3">
      <c r="B53" s="479"/>
      <c r="C53" s="478"/>
      <c r="D53" s="49"/>
      <c r="E53" s="49"/>
      <c r="F53" s="49"/>
      <c r="G53" s="49"/>
      <c r="H53" s="49"/>
      <c r="I53" s="49"/>
      <c r="J53" s="52"/>
      <c r="K53" s="49"/>
      <c r="L53" s="49"/>
    </row>
    <row r="54" spans="2:12" ht="33.75" customHeight="1" thickBot="1" x14ac:dyDescent="0.3">
      <c r="B54" s="733" t="s">
        <v>32</v>
      </c>
      <c r="C54" s="734"/>
      <c r="D54" s="735"/>
      <c r="E54" s="49"/>
      <c r="F54" s="49"/>
      <c r="G54" s="49"/>
      <c r="H54" s="49"/>
      <c r="I54" s="49"/>
      <c r="J54" s="52"/>
      <c r="K54" s="49"/>
      <c r="L54" s="49"/>
    </row>
    <row r="55" spans="2:12" ht="15.75" thickBot="1" x14ac:dyDescent="0.3">
      <c r="B55" s="759" t="s">
        <v>33</v>
      </c>
      <c r="C55" s="760"/>
      <c r="D55" s="761"/>
      <c r="E55" s="49"/>
      <c r="F55" s="49"/>
      <c r="G55" s="49"/>
      <c r="H55" s="49"/>
      <c r="I55" s="49"/>
      <c r="J55" s="52"/>
      <c r="K55" s="49"/>
      <c r="L55" s="49"/>
    </row>
    <row r="56" spans="2:12" ht="15.75" thickBot="1" x14ac:dyDescent="0.3">
      <c r="B56" s="465" t="s">
        <v>34</v>
      </c>
      <c r="C56" s="762" t="s">
        <v>35</v>
      </c>
      <c r="D56" s="763"/>
      <c r="E56" s="49"/>
      <c r="F56" s="49"/>
      <c r="G56" s="49"/>
      <c r="H56" s="49"/>
      <c r="I56" s="49"/>
      <c r="J56" s="52"/>
      <c r="K56" s="49"/>
      <c r="L56" s="49"/>
    </row>
    <row r="57" spans="2:12" x14ac:dyDescent="0.25">
      <c r="B57" s="476" t="s">
        <v>306</v>
      </c>
      <c r="C57" s="765">
        <v>1</v>
      </c>
      <c r="D57" s="766"/>
      <c r="E57" s="49"/>
      <c r="F57" s="49"/>
      <c r="G57" s="49"/>
      <c r="H57" s="49"/>
      <c r="I57" s="49"/>
      <c r="J57" s="52"/>
      <c r="K57" s="49"/>
      <c r="L57" s="49"/>
    </row>
    <row r="58" spans="2:12" ht="15.75" thickBot="1" x14ac:dyDescent="0.3">
      <c r="B58" s="37"/>
      <c r="C58" s="37"/>
      <c r="D58" s="37"/>
      <c r="E58" s="49"/>
      <c r="F58" s="49"/>
      <c r="G58" s="49"/>
      <c r="H58" s="49"/>
      <c r="I58" s="49"/>
      <c r="J58" s="52"/>
      <c r="K58" s="49"/>
      <c r="L58" s="49"/>
    </row>
    <row r="59" spans="2:12" ht="33.75" customHeight="1" thickBot="1" x14ac:dyDescent="0.3">
      <c r="B59" s="733" t="s">
        <v>232</v>
      </c>
      <c r="C59" s="734"/>
      <c r="D59" s="735"/>
      <c r="E59" s="49"/>
      <c r="F59" s="49"/>
      <c r="G59" s="49"/>
      <c r="H59" s="49"/>
      <c r="I59" s="49"/>
      <c r="J59" s="52"/>
      <c r="K59" s="49"/>
      <c r="L59" s="49"/>
    </row>
    <row r="60" spans="2:12" ht="15.75" thickBot="1" x14ac:dyDescent="0.3">
      <c r="B60" s="759" t="s">
        <v>33</v>
      </c>
      <c r="C60" s="760"/>
      <c r="D60" s="761"/>
      <c r="E60" s="49"/>
      <c r="F60" s="49"/>
      <c r="G60" s="49"/>
      <c r="H60" s="49"/>
      <c r="I60" s="49"/>
      <c r="J60" s="52"/>
      <c r="K60" s="49"/>
      <c r="L60" s="49"/>
    </row>
    <row r="61" spans="2:12" ht="15.75" thickBot="1" x14ac:dyDescent="0.3">
      <c r="B61" s="465" t="s">
        <v>34</v>
      </c>
      <c r="C61" s="762" t="s">
        <v>233</v>
      </c>
      <c r="D61" s="763"/>
      <c r="E61" s="49"/>
      <c r="F61" s="49"/>
      <c r="G61" s="49"/>
      <c r="H61" s="49"/>
      <c r="I61" s="49"/>
      <c r="J61" s="52"/>
      <c r="K61" s="49"/>
      <c r="L61" s="49"/>
    </row>
    <row r="62" spans="2:12" x14ac:dyDescent="0.25">
      <c r="B62" s="476" t="s">
        <v>306</v>
      </c>
      <c r="C62" s="764" t="s">
        <v>307</v>
      </c>
      <c r="D62" s="764"/>
      <c r="E62" s="49"/>
      <c r="F62" s="49"/>
      <c r="G62" s="49"/>
      <c r="H62" s="49"/>
      <c r="I62" s="49"/>
      <c r="J62" s="52"/>
      <c r="K62" s="49"/>
      <c r="L62" s="49"/>
    </row>
    <row r="63" spans="2:12" ht="15.75" thickBot="1" x14ac:dyDescent="0.3">
      <c r="B63" s="71"/>
      <c r="C63" s="71"/>
      <c r="D63" s="71"/>
      <c r="E63" s="49"/>
      <c r="F63" s="49"/>
      <c r="G63" s="49"/>
      <c r="H63" s="49"/>
      <c r="I63" s="49"/>
      <c r="J63" s="52"/>
      <c r="K63" s="49"/>
      <c r="L63" s="49"/>
    </row>
    <row r="64" spans="2:12" ht="15.75" thickBot="1" x14ac:dyDescent="0.3">
      <c r="B64" s="759" t="s">
        <v>36</v>
      </c>
      <c r="C64" s="760"/>
      <c r="D64" s="760"/>
      <c r="E64" s="761"/>
      <c r="F64" s="49"/>
      <c r="G64" s="49"/>
      <c r="H64" s="49"/>
      <c r="I64" s="49"/>
      <c r="J64" s="52"/>
      <c r="K64" s="49"/>
      <c r="L64" s="49"/>
    </row>
    <row r="65" spans="2:13" ht="15.75" thickBot="1" x14ac:dyDescent="0.3">
      <c r="B65" s="471" t="s">
        <v>146</v>
      </c>
      <c r="C65" s="473"/>
      <c r="D65" s="472"/>
      <c r="E65" s="469"/>
      <c r="F65" s="469"/>
      <c r="G65" s="469"/>
      <c r="H65" s="469"/>
      <c r="I65" s="469"/>
      <c r="J65" s="469"/>
      <c r="K65" s="469"/>
      <c r="L65" s="469"/>
      <c r="M65" s="159"/>
    </row>
    <row r="66" spans="2:13" ht="15.75" customHeight="1" thickBot="1" x14ac:dyDescent="0.3">
      <c r="B66" s="714" t="s">
        <v>179</v>
      </c>
      <c r="C66" s="731" t="s">
        <v>180</v>
      </c>
      <c r="D66" s="714" t="s">
        <v>268</v>
      </c>
      <c r="E66" s="728" t="s">
        <v>37</v>
      </c>
      <c r="F66" s="729"/>
      <c r="G66" s="714" t="s">
        <v>134</v>
      </c>
      <c r="H66" s="38" t="s">
        <v>137</v>
      </c>
      <c r="I66" s="728" t="s">
        <v>137</v>
      </c>
      <c r="J66" s="729"/>
      <c r="K66" s="714" t="s">
        <v>181</v>
      </c>
      <c r="L66" s="714" t="s">
        <v>138</v>
      </c>
      <c r="M66" s="714" t="s">
        <v>182</v>
      </c>
    </row>
    <row r="67" spans="2:13" ht="72" customHeight="1" thickBot="1" x14ac:dyDescent="0.3">
      <c r="B67" s="730"/>
      <c r="C67" s="732"/>
      <c r="D67" s="730"/>
      <c r="E67" s="10" t="s">
        <v>135</v>
      </c>
      <c r="F67" s="35" t="s">
        <v>136</v>
      </c>
      <c r="G67" s="715"/>
      <c r="H67" s="483" t="s">
        <v>84</v>
      </c>
      <c r="I67" s="483" t="s">
        <v>84</v>
      </c>
      <c r="J67" s="172" t="s">
        <v>85</v>
      </c>
      <c r="K67" s="715"/>
      <c r="L67" s="715"/>
      <c r="M67" s="715"/>
    </row>
    <row r="68" spans="2:13" ht="63" x14ac:dyDescent="0.25">
      <c r="B68" s="708" t="s">
        <v>378</v>
      </c>
      <c r="C68" s="710" t="s">
        <v>348</v>
      </c>
      <c r="D68" s="708"/>
      <c r="E68" s="564" t="s">
        <v>379</v>
      </c>
      <c r="F68" s="342" t="s">
        <v>584</v>
      </c>
      <c r="G68" s="347" t="s">
        <v>589</v>
      </c>
      <c r="H68" s="174"/>
      <c r="I68" s="599">
        <v>4</v>
      </c>
      <c r="J68" s="599">
        <v>4</v>
      </c>
      <c r="K68" s="597">
        <f>+J68/I68</f>
        <v>1</v>
      </c>
      <c r="L68" s="356" t="s">
        <v>1490</v>
      </c>
      <c r="M68" s="842" t="s">
        <v>1488</v>
      </c>
    </row>
    <row r="69" spans="2:13" ht="28.5" customHeight="1" x14ac:dyDescent="0.25">
      <c r="B69" s="713"/>
      <c r="C69" s="712"/>
      <c r="D69" s="709"/>
      <c r="E69" s="181" t="s">
        <v>931</v>
      </c>
      <c r="F69" s="342" t="s">
        <v>937</v>
      </c>
      <c r="G69" s="347" t="s">
        <v>948</v>
      </c>
      <c r="H69" s="174"/>
      <c r="I69" s="600">
        <v>0.4</v>
      </c>
      <c r="J69" s="600">
        <v>1</v>
      </c>
      <c r="K69" s="597">
        <f>+J69/I69</f>
        <v>2.5</v>
      </c>
      <c r="L69" s="356"/>
      <c r="M69" s="843"/>
    </row>
    <row r="70" spans="2:13" ht="31.5" x14ac:dyDescent="0.25">
      <c r="B70" s="713"/>
      <c r="C70" s="710" t="s">
        <v>348</v>
      </c>
      <c r="D70" s="708"/>
      <c r="E70" s="564" t="s">
        <v>380</v>
      </c>
      <c r="F70" s="342" t="s">
        <v>585</v>
      </c>
      <c r="G70" s="347" t="s">
        <v>590</v>
      </c>
      <c r="H70" s="174"/>
      <c r="I70" s="594">
        <v>0.7</v>
      </c>
      <c r="J70" s="594">
        <v>1</v>
      </c>
      <c r="K70" s="597">
        <f>+J70/I70</f>
        <v>1.4285714285714286</v>
      </c>
      <c r="L70" s="360" t="s">
        <v>1487</v>
      </c>
      <c r="M70" s="843"/>
    </row>
    <row r="71" spans="2:13" ht="63" x14ac:dyDescent="0.25">
      <c r="B71" s="713"/>
      <c r="C71" s="711"/>
      <c r="D71" s="713"/>
      <c r="E71" s="252" t="s">
        <v>932</v>
      </c>
      <c r="F71" s="342" t="s">
        <v>938</v>
      </c>
      <c r="G71" s="596" t="s">
        <v>946</v>
      </c>
      <c r="H71" s="174"/>
      <c r="I71" s="590">
        <v>0.6</v>
      </c>
      <c r="J71" s="600">
        <v>1</v>
      </c>
      <c r="K71" s="597">
        <f>+J71/I71</f>
        <v>1.6666666666666667</v>
      </c>
      <c r="L71" s="356" t="s">
        <v>1486</v>
      </c>
      <c r="M71" s="843"/>
    </row>
    <row r="72" spans="2:13" ht="63" x14ac:dyDescent="0.25">
      <c r="B72" s="713"/>
      <c r="C72" s="711"/>
      <c r="D72" s="713"/>
      <c r="E72" s="252" t="s">
        <v>933</v>
      </c>
      <c r="F72" s="342" t="s">
        <v>939</v>
      </c>
      <c r="G72" s="347" t="s">
        <v>947</v>
      </c>
      <c r="H72" s="174"/>
      <c r="I72" s="591" t="s">
        <v>1238</v>
      </c>
      <c r="J72" s="591" t="s">
        <v>1238</v>
      </c>
      <c r="K72" s="597">
        <v>1</v>
      </c>
      <c r="L72" s="356" t="s">
        <v>1489</v>
      </c>
      <c r="M72" s="843"/>
    </row>
    <row r="73" spans="2:13" ht="63" x14ac:dyDescent="0.25">
      <c r="B73" s="713"/>
      <c r="C73" s="712"/>
      <c r="D73" s="709"/>
      <c r="E73" s="253" t="s">
        <v>934</v>
      </c>
      <c r="F73" s="342" t="s">
        <v>940</v>
      </c>
      <c r="G73" s="347" t="s">
        <v>945</v>
      </c>
      <c r="H73" s="174"/>
      <c r="I73" s="591" t="s">
        <v>1239</v>
      </c>
      <c r="J73" s="591" t="s">
        <v>1239</v>
      </c>
      <c r="K73" s="597">
        <v>1</v>
      </c>
      <c r="L73" s="356" t="s">
        <v>1485</v>
      </c>
      <c r="M73" s="844"/>
    </row>
    <row r="74" spans="2:13" ht="409.5" x14ac:dyDescent="0.25">
      <c r="B74" s="713"/>
      <c r="C74" s="710" t="s">
        <v>381</v>
      </c>
      <c r="D74" s="708"/>
      <c r="E74" s="564" t="s">
        <v>382</v>
      </c>
      <c r="F74" s="345" t="s">
        <v>586</v>
      </c>
      <c r="G74" s="345" t="s">
        <v>592</v>
      </c>
      <c r="H74" s="174"/>
      <c r="I74" s="599">
        <v>8</v>
      </c>
      <c r="J74" s="599">
        <v>11</v>
      </c>
      <c r="K74" s="601">
        <f>(J74*100%)/I74</f>
        <v>1.375</v>
      </c>
      <c r="L74" s="378" t="s">
        <v>1318</v>
      </c>
      <c r="M74" s="853" t="s">
        <v>1319</v>
      </c>
    </row>
    <row r="75" spans="2:13" ht="271.5" customHeight="1" x14ac:dyDescent="0.25">
      <c r="B75" s="713"/>
      <c r="C75" s="711"/>
      <c r="D75" s="713"/>
      <c r="E75" s="181" t="s">
        <v>935</v>
      </c>
      <c r="F75" s="342" t="s">
        <v>941</v>
      </c>
      <c r="G75" s="347" t="s">
        <v>943</v>
      </c>
      <c r="H75" s="174"/>
      <c r="I75" s="602">
        <v>2</v>
      </c>
      <c r="J75" s="547">
        <v>2</v>
      </c>
      <c r="K75" s="603">
        <f>+J75/I75</f>
        <v>1</v>
      </c>
      <c r="L75" s="295" t="s">
        <v>1413</v>
      </c>
      <c r="M75" s="855"/>
    </row>
    <row r="76" spans="2:13" ht="409.5" x14ac:dyDescent="0.25">
      <c r="B76" s="713"/>
      <c r="C76" s="712"/>
      <c r="D76" s="709"/>
      <c r="E76" s="181" t="s">
        <v>936</v>
      </c>
      <c r="F76" s="342" t="s">
        <v>942</v>
      </c>
      <c r="G76" s="347" t="s">
        <v>944</v>
      </c>
      <c r="H76" s="174"/>
      <c r="I76" s="604" t="s">
        <v>1240</v>
      </c>
      <c r="J76" s="547">
        <v>1</v>
      </c>
      <c r="K76" s="603">
        <v>1</v>
      </c>
      <c r="L76" s="295" t="s">
        <v>1414</v>
      </c>
      <c r="M76" s="854"/>
    </row>
    <row r="77" spans="2:13" ht="63" customHeight="1" x14ac:dyDescent="0.25">
      <c r="B77" s="713"/>
      <c r="C77" s="710" t="s">
        <v>949</v>
      </c>
      <c r="D77" s="708"/>
      <c r="E77" s="564" t="s">
        <v>383</v>
      </c>
      <c r="F77" s="342" t="s">
        <v>587</v>
      </c>
      <c r="G77" s="347" t="s">
        <v>593</v>
      </c>
      <c r="H77" s="174"/>
      <c r="I77" s="605">
        <v>24</v>
      </c>
      <c r="J77" s="1">
        <v>27</v>
      </c>
      <c r="K77" s="606">
        <f>27/30</f>
        <v>0.9</v>
      </c>
      <c r="L77" s="846" t="s">
        <v>1491</v>
      </c>
      <c r="M77" s="849" t="s">
        <v>1347</v>
      </c>
    </row>
    <row r="78" spans="2:13" ht="38.25" x14ac:dyDescent="0.25">
      <c r="B78" s="713"/>
      <c r="C78" s="712"/>
      <c r="D78" s="709"/>
      <c r="E78" s="181" t="s">
        <v>953</v>
      </c>
      <c r="F78" s="342" t="s">
        <v>958</v>
      </c>
      <c r="G78" s="347" t="s">
        <v>950</v>
      </c>
      <c r="H78" s="174"/>
      <c r="I78" s="591">
        <v>8</v>
      </c>
      <c r="J78" s="599">
        <v>76</v>
      </c>
      <c r="K78" s="607">
        <f>(34+42)/40</f>
        <v>1.9</v>
      </c>
      <c r="L78" s="847"/>
      <c r="M78" s="850"/>
    </row>
    <row r="79" spans="2:13" ht="63" x14ac:dyDescent="0.25">
      <c r="B79" s="713"/>
      <c r="C79" s="710" t="s">
        <v>384</v>
      </c>
      <c r="D79" s="708"/>
      <c r="E79" s="564" t="s">
        <v>385</v>
      </c>
      <c r="F79" s="349" t="s">
        <v>588</v>
      </c>
      <c r="G79" s="345" t="s">
        <v>1493</v>
      </c>
      <c r="H79" s="174"/>
      <c r="I79" s="608">
        <v>0.08</v>
      </c>
      <c r="J79" s="609">
        <v>0.8</v>
      </c>
      <c r="K79" s="610">
        <f>+J79/I79</f>
        <v>10</v>
      </c>
      <c r="L79" s="379" t="s">
        <v>1492</v>
      </c>
      <c r="M79" s="842" t="s">
        <v>1494</v>
      </c>
    </row>
    <row r="80" spans="2:13" ht="31.5" x14ac:dyDescent="0.25">
      <c r="B80" s="713"/>
      <c r="C80" s="712"/>
      <c r="D80" s="709"/>
      <c r="E80" s="254" t="s">
        <v>954</v>
      </c>
      <c r="F80" s="342" t="s">
        <v>957</v>
      </c>
      <c r="G80" s="347" t="s">
        <v>951</v>
      </c>
      <c r="H80" s="174"/>
      <c r="I80" s="611" t="s">
        <v>1237</v>
      </c>
      <c r="J80" s="611" t="s">
        <v>1237</v>
      </c>
      <c r="K80" s="612">
        <v>1</v>
      </c>
      <c r="L80" s="375" t="s">
        <v>1674</v>
      </c>
      <c r="M80" s="844"/>
    </row>
    <row r="81" spans="2:14" ht="76.5" x14ac:dyDescent="0.25">
      <c r="B81" s="713"/>
      <c r="C81" s="710"/>
      <c r="D81" s="708"/>
      <c r="E81" s="564" t="s">
        <v>599</v>
      </c>
      <c r="F81" s="345" t="s">
        <v>595</v>
      </c>
      <c r="G81" s="345" t="s">
        <v>600</v>
      </c>
      <c r="H81" s="174"/>
      <c r="I81" s="592"/>
      <c r="J81" s="592"/>
      <c r="K81" s="593"/>
      <c r="L81" s="588" t="s">
        <v>1388</v>
      </c>
      <c r="M81" s="377"/>
      <c r="N81" s="340" t="s">
        <v>1382</v>
      </c>
    </row>
    <row r="82" spans="2:14" ht="78.75" x14ac:dyDescent="0.25">
      <c r="B82" s="709"/>
      <c r="C82" s="712"/>
      <c r="D82" s="709"/>
      <c r="E82" s="252" t="s">
        <v>955</v>
      </c>
      <c r="F82" s="342" t="s">
        <v>956</v>
      </c>
      <c r="G82" s="347" t="s">
        <v>952</v>
      </c>
      <c r="H82" s="174"/>
      <c r="I82" s="599">
        <v>12</v>
      </c>
      <c r="J82" s="599">
        <v>12</v>
      </c>
      <c r="K82" s="597">
        <f>+J82/I82</f>
        <v>1</v>
      </c>
      <c r="L82" s="356" t="s">
        <v>1496</v>
      </c>
      <c r="M82" s="356"/>
      <c r="N82" s="340" t="s">
        <v>1382</v>
      </c>
    </row>
    <row r="83" spans="2:14" ht="110.25" x14ac:dyDescent="0.25">
      <c r="B83" s="710" t="s">
        <v>386</v>
      </c>
      <c r="C83" s="710" t="s">
        <v>387</v>
      </c>
      <c r="D83" s="708"/>
      <c r="E83" s="564" t="s">
        <v>388</v>
      </c>
      <c r="F83" s="345" t="s">
        <v>596</v>
      </c>
      <c r="G83" s="345" t="s">
        <v>601</v>
      </c>
      <c r="H83" s="174"/>
      <c r="I83" s="594">
        <v>0.12</v>
      </c>
      <c r="J83" s="296">
        <v>0.33</v>
      </c>
      <c r="K83" s="296">
        <v>1</v>
      </c>
      <c r="L83" s="370" t="s">
        <v>1356</v>
      </c>
      <c r="M83" s="842" t="s">
        <v>1461</v>
      </c>
    </row>
    <row r="84" spans="2:14" ht="78.75" x14ac:dyDescent="0.25">
      <c r="B84" s="711"/>
      <c r="C84" s="711"/>
      <c r="D84" s="713"/>
      <c r="E84" s="181" t="s">
        <v>966</v>
      </c>
      <c r="F84" s="342" t="s">
        <v>973</v>
      </c>
      <c r="G84" s="347" t="s">
        <v>959</v>
      </c>
      <c r="H84" s="174"/>
      <c r="I84" s="591">
        <v>66</v>
      </c>
      <c r="J84" s="591">
        <f>69+46</f>
        <v>115</v>
      </c>
      <c r="K84" s="296">
        <v>1</v>
      </c>
      <c r="L84" s="370" t="s">
        <v>1357</v>
      </c>
      <c r="M84" s="843"/>
    </row>
    <row r="85" spans="2:14" ht="78.75" x14ac:dyDescent="0.25">
      <c r="B85" s="711"/>
      <c r="C85" s="711"/>
      <c r="D85" s="713"/>
      <c r="E85" s="181" t="s">
        <v>967</v>
      </c>
      <c r="F85" s="342" t="s">
        <v>974</v>
      </c>
      <c r="G85" s="347" t="s">
        <v>960</v>
      </c>
      <c r="H85" s="174"/>
      <c r="I85" s="590">
        <v>1</v>
      </c>
      <c r="J85" s="296">
        <v>1</v>
      </c>
      <c r="K85" s="296">
        <v>1</v>
      </c>
      <c r="L85" s="380" t="s">
        <v>1348</v>
      </c>
      <c r="M85" s="843"/>
    </row>
    <row r="86" spans="2:14" ht="47.25" x14ac:dyDescent="0.25">
      <c r="B86" s="711"/>
      <c r="C86" s="711"/>
      <c r="D86" s="713"/>
      <c r="E86" s="181" t="s">
        <v>967</v>
      </c>
      <c r="F86" s="342" t="s">
        <v>975</v>
      </c>
      <c r="G86" s="347" t="s">
        <v>961</v>
      </c>
      <c r="H86" s="174"/>
      <c r="I86" s="591">
        <v>5</v>
      </c>
      <c r="J86" s="595">
        <v>4</v>
      </c>
      <c r="K86" s="597">
        <f>+J86/I86</f>
        <v>0.8</v>
      </c>
      <c r="L86" s="360" t="s">
        <v>1358</v>
      </c>
      <c r="M86" s="843"/>
    </row>
    <row r="87" spans="2:14" ht="94.5" x14ac:dyDescent="0.25">
      <c r="B87" s="711"/>
      <c r="C87" s="711"/>
      <c r="D87" s="713"/>
      <c r="E87" s="181" t="s">
        <v>968</v>
      </c>
      <c r="F87" s="342" t="s">
        <v>976</v>
      </c>
      <c r="G87" s="347" t="s">
        <v>962</v>
      </c>
      <c r="H87" s="174"/>
      <c r="I87" s="590">
        <f>80%</f>
        <v>0.8</v>
      </c>
      <c r="J87" s="594">
        <v>1</v>
      </c>
      <c r="K87" s="597">
        <f>+J87/I87</f>
        <v>1.25</v>
      </c>
      <c r="L87" s="360" t="s">
        <v>1359</v>
      </c>
      <c r="M87" s="843"/>
    </row>
    <row r="88" spans="2:14" ht="110.25" x14ac:dyDescent="0.25">
      <c r="B88" s="711"/>
      <c r="C88" s="712"/>
      <c r="D88" s="709"/>
      <c r="E88" s="181" t="s">
        <v>969</v>
      </c>
      <c r="F88" s="342" t="s">
        <v>977</v>
      </c>
      <c r="G88" s="347" t="s">
        <v>963</v>
      </c>
      <c r="H88" s="174"/>
      <c r="I88" s="591">
        <v>1</v>
      </c>
      <c r="J88" s="595">
        <v>2</v>
      </c>
      <c r="K88" s="597">
        <f>+J88/I88</f>
        <v>2</v>
      </c>
      <c r="L88" s="360" t="s">
        <v>1360</v>
      </c>
      <c r="M88" s="843"/>
    </row>
    <row r="89" spans="2:14" ht="78.75" x14ac:dyDescent="0.25">
      <c r="B89" s="711"/>
      <c r="C89" s="710" t="s">
        <v>389</v>
      </c>
      <c r="D89" s="708"/>
      <c r="E89" s="564" t="s">
        <v>390</v>
      </c>
      <c r="F89" s="345" t="s">
        <v>597</v>
      </c>
      <c r="G89" s="345" t="s">
        <v>602</v>
      </c>
      <c r="H89" s="174"/>
      <c r="I89" s="598">
        <v>1200</v>
      </c>
      <c r="J89" s="595">
        <f>897+532</f>
        <v>1429</v>
      </c>
      <c r="K89" s="597">
        <f>+J89/I89</f>
        <v>1.1908333333333334</v>
      </c>
      <c r="L89" s="360" t="s">
        <v>1361</v>
      </c>
      <c r="M89" s="843"/>
    </row>
    <row r="90" spans="2:14" ht="78.75" x14ac:dyDescent="0.25">
      <c r="B90" s="711"/>
      <c r="C90" s="711"/>
      <c r="D90" s="713"/>
      <c r="E90" s="181" t="s">
        <v>970</v>
      </c>
      <c r="F90" s="342" t="s">
        <v>978</v>
      </c>
      <c r="G90" s="347" t="s">
        <v>964</v>
      </c>
      <c r="H90" s="174"/>
      <c r="I90" s="595">
        <v>1</v>
      </c>
      <c r="J90" s="595">
        <v>1</v>
      </c>
      <c r="K90" s="296">
        <v>1</v>
      </c>
      <c r="L90" s="380" t="s">
        <v>1348</v>
      </c>
      <c r="M90" s="843"/>
    </row>
    <row r="91" spans="2:14" ht="126" x14ac:dyDescent="0.25">
      <c r="B91" s="711"/>
      <c r="C91" s="712"/>
      <c r="D91" s="709"/>
      <c r="E91" s="181" t="s">
        <v>971</v>
      </c>
      <c r="F91" s="342" t="s">
        <v>979</v>
      </c>
      <c r="G91" s="347" t="s">
        <v>965</v>
      </c>
      <c r="H91" s="174"/>
      <c r="I91" s="595">
        <v>10</v>
      </c>
      <c r="J91" s="595">
        <v>46</v>
      </c>
      <c r="K91" s="597">
        <f>+J91/I91</f>
        <v>4.5999999999999996</v>
      </c>
      <c r="L91" s="360" t="s">
        <v>1362</v>
      </c>
      <c r="M91" s="843"/>
    </row>
    <row r="92" spans="2:14" ht="63" x14ac:dyDescent="0.25">
      <c r="B92" s="711"/>
      <c r="C92" s="710" t="s">
        <v>389</v>
      </c>
      <c r="D92" s="812"/>
      <c r="E92" s="613" t="s">
        <v>594</v>
      </c>
      <c r="F92" s="614" t="s">
        <v>598</v>
      </c>
      <c r="G92" s="345" t="s">
        <v>603</v>
      </c>
      <c r="H92" s="174"/>
      <c r="I92" s="594">
        <v>0.8</v>
      </c>
      <c r="J92" s="594">
        <v>1</v>
      </c>
      <c r="K92" s="597">
        <f>+J92/I92</f>
        <v>1.25</v>
      </c>
      <c r="L92" s="360" t="s">
        <v>1364</v>
      </c>
      <c r="M92" s="843"/>
    </row>
    <row r="93" spans="2:14" ht="63" x14ac:dyDescent="0.25">
      <c r="B93" s="712"/>
      <c r="C93" s="712"/>
      <c r="D93" s="813"/>
      <c r="E93" s="181" t="s">
        <v>972</v>
      </c>
      <c r="F93" s="342" t="s">
        <v>980</v>
      </c>
      <c r="G93" s="347" t="s">
        <v>603</v>
      </c>
      <c r="H93" s="174"/>
      <c r="I93" s="594">
        <v>0.5</v>
      </c>
      <c r="J93" s="594">
        <v>1</v>
      </c>
      <c r="K93" s="597">
        <f>+J93/I93</f>
        <v>2</v>
      </c>
      <c r="L93" s="360" t="s">
        <v>1363</v>
      </c>
      <c r="M93" s="844"/>
    </row>
    <row r="94" spans="2:14" x14ac:dyDescent="0.25">
      <c r="B94" s="73"/>
      <c r="C94" s="73"/>
      <c r="D94" s="73"/>
      <c r="E94" s="73"/>
      <c r="F94" s="73"/>
      <c r="G94" s="49"/>
      <c r="H94" s="49"/>
      <c r="I94" s="49"/>
      <c r="J94" s="52"/>
      <c r="K94" s="49"/>
      <c r="L94" s="49"/>
    </row>
    <row r="95" spans="2:14" ht="15.75" thickBot="1" x14ac:dyDescent="0.3">
      <c r="B95" s="73"/>
      <c r="C95" s="73"/>
      <c r="D95" s="73"/>
      <c r="E95" s="73"/>
      <c r="F95" s="73"/>
      <c r="G95" s="49"/>
      <c r="H95" s="49"/>
      <c r="I95" s="49"/>
      <c r="J95" s="52"/>
      <c r="K95" s="49"/>
      <c r="L95" s="49"/>
    </row>
    <row r="96" spans="2:14" ht="15.75" thickBot="1" x14ac:dyDescent="0.3">
      <c r="B96" s="716" t="s">
        <v>183</v>
      </c>
      <c r="C96" s="717"/>
      <c r="D96" s="718"/>
      <c r="E96" s="73"/>
      <c r="F96" s="73"/>
      <c r="G96" s="49"/>
      <c r="H96" s="49"/>
      <c r="I96" s="49"/>
      <c r="J96" s="52"/>
      <c r="K96" s="49"/>
      <c r="L96" s="49"/>
    </row>
    <row r="97" spans="2:12" x14ac:dyDescent="0.25">
      <c r="B97" s="470" t="s">
        <v>184</v>
      </c>
      <c r="C97" s="470" t="s">
        <v>185</v>
      </c>
      <c r="D97" s="470" t="s">
        <v>186</v>
      </c>
      <c r="E97" s="73"/>
      <c r="F97" s="73"/>
      <c r="G97" s="49"/>
      <c r="H97" s="49"/>
      <c r="I97" s="49"/>
      <c r="J97" s="52"/>
      <c r="K97" s="49"/>
      <c r="L97" s="49"/>
    </row>
    <row r="98" spans="2:12" ht="180" x14ac:dyDescent="0.25">
      <c r="B98" s="176" t="s">
        <v>391</v>
      </c>
      <c r="C98" s="177" t="e">
        <f>AVERAGE(#REF!)</f>
        <v>#REF!</v>
      </c>
      <c r="D98" s="178" t="s">
        <v>1497</v>
      </c>
      <c r="E98" s="73"/>
      <c r="F98" s="73"/>
      <c r="G98" s="49"/>
      <c r="H98" s="49"/>
      <c r="I98" s="49"/>
      <c r="J98" s="52"/>
      <c r="K98" s="49"/>
      <c r="L98" s="49"/>
    </row>
    <row r="99" spans="2:12" ht="45" x14ac:dyDescent="0.25">
      <c r="B99" s="176" t="s">
        <v>392</v>
      </c>
      <c r="C99" s="177" t="e">
        <f>AVERAGE(#REF!)</f>
        <v>#REF!</v>
      </c>
      <c r="D99" s="178"/>
      <c r="E99" s="73"/>
      <c r="F99" s="73"/>
      <c r="G99" s="49"/>
      <c r="H99" s="49"/>
      <c r="I99" s="49"/>
      <c r="J99" s="52"/>
      <c r="K99" s="49"/>
      <c r="L99" s="49"/>
    </row>
    <row r="100" spans="2:12" ht="90" x14ac:dyDescent="0.25">
      <c r="B100" s="176" t="s">
        <v>393</v>
      </c>
      <c r="C100" s="177" t="e">
        <f>AVERAGE(#REF!)</f>
        <v>#REF!</v>
      </c>
      <c r="D100" s="178"/>
      <c r="E100" s="73"/>
      <c r="F100" s="73"/>
      <c r="G100" s="49"/>
      <c r="H100" s="49"/>
      <c r="I100" s="49"/>
      <c r="J100" s="52"/>
      <c r="K100" s="49"/>
      <c r="L100" s="49"/>
    </row>
    <row r="101" spans="2:12" ht="120" x14ac:dyDescent="0.25">
      <c r="B101" s="176" t="s">
        <v>394</v>
      </c>
      <c r="C101" s="177" t="e">
        <f>AVERAGE(#REF!)</f>
        <v>#REF!</v>
      </c>
      <c r="D101" s="178"/>
      <c r="E101" s="73"/>
      <c r="F101" s="73"/>
      <c r="G101" s="49"/>
      <c r="H101" s="49"/>
      <c r="I101" s="49"/>
      <c r="J101" s="52"/>
      <c r="K101" s="49"/>
      <c r="L101" s="49"/>
    </row>
    <row r="102" spans="2:12" ht="75" x14ac:dyDescent="0.25">
      <c r="B102" s="176" t="s">
        <v>395</v>
      </c>
      <c r="C102" s="177" t="e">
        <f>AVERAGE(#REF!)</f>
        <v>#REF!</v>
      </c>
      <c r="D102" s="178" t="s">
        <v>1498</v>
      </c>
      <c r="E102" s="73"/>
      <c r="F102" s="73"/>
      <c r="G102" s="49"/>
      <c r="H102" s="49"/>
      <c r="I102" s="49"/>
      <c r="J102" s="52"/>
      <c r="K102" s="49"/>
      <c r="L102" s="49"/>
    </row>
    <row r="103" spans="2:12" ht="120" x14ac:dyDescent="0.25">
      <c r="B103" s="176" t="s">
        <v>396</v>
      </c>
      <c r="C103" s="177" t="e">
        <f>AVERAGE(#REF!)</f>
        <v>#REF!</v>
      </c>
      <c r="D103" s="178"/>
      <c r="E103" s="73"/>
      <c r="F103" s="73"/>
      <c r="G103" s="49"/>
      <c r="H103" s="49"/>
      <c r="I103" s="49"/>
      <c r="J103" s="52"/>
      <c r="K103" s="49"/>
      <c r="L103" s="49"/>
    </row>
    <row r="104" spans="2:12" ht="75" x14ac:dyDescent="0.25">
      <c r="B104" s="176" t="s">
        <v>397</v>
      </c>
      <c r="C104" s="177" t="e">
        <f>AVERAGE(#REF!)</f>
        <v>#REF!</v>
      </c>
      <c r="D104" s="178"/>
      <c r="E104" s="73"/>
      <c r="F104" s="73"/>
      <c r="G104" s="49"/>
      <c r="H104" s="49"/>
      <c r="I104" s="49"/>
      <c r="J104" s="52"/>
      <c r="K104" s="49"/>
      <c r="L104" s="49"/>
    </row>
    <row r="105" spans="2:12" ht="90" x14ac:dyDescent="0.25">
      <c r="B105" s="176" t="s">
        <v>398</v>
      </c>
      <c r="C105" s="177">
        <f>AVERAGE(K68:K82)</f>
        <v>1.9121598639455784</v>
      </c>
      <c r="D105" s="178"/>
      <c r="E105" s="73"/>
      <c r="F105" s="73"/>
      <c r="G105" s="49"/>
      <c r="H105" s="49"/>
      <c r="I105" s="49"/>
      <c r="J105" s="52"/>
      <c r="K105" s="49"/>
      <c r="L105" s="49"/>
    </row>
    <row r="106" spans="2:12" ht="60" x14ac:dyDescent="0.25">
      <c r="B106" s="176" t="s">
        <v>399</v>
      </c>
      <c r="C106" s="177">
        <f>AVERAGE(K83:K93)</f>
        <v>1.5537121212121212</v>
      </c>
      <c r="D106" s="178"/>
      <c r="E106" s="73"/>
      <c r="F106" s="73"/>
      <c r="G106" s="49"/>
      <c r="H106" s="49"/>
      <c r="I106" s="49"/>
      <c r="J106" s="52"/>
      <c r="K106" s="49"/>
      <c r="L106" s="49"/>
    </row>
    <row r="107" spans="2:12" ht="15.75" thickBot="1" x14ac:dyDescent="0.3">
      <c r="B107" s="73"/>
      <c r="C107" s="73"/>
      <c r="D107" s="73"/>
      <c r="E107" s="73"/>
      <c r="F107" s="73"/>
      <c r="G107" s="49"/>
      <c r="H107" s="49"/>
      <c r="I107" s="49"/>
      <c r="J107" s="52"/>
      <c r="K107" s="49"/>
      <c r="L107" s="49"/>
    </row>
    <row r="108" spans="2:12" ht="15.75" thickBot="1" x14ac:dyDescent="0.3">
      <c r="B108" s="716" t="s">
        <v>187</v>
      </c>
      <c r="C108" s="717"/>
      <c r="D108" s="717"/>
      <c r="E108" s="718"/>
      <c r="F108" s="73"/>
      <c r="G108" s="49"/>
      <c r="H108" s="49"/>
      <c r="I108" s="49"/>
      <c r="J108" s="52"/>
      <c r="K108" s="49"/>
      <c r="L108" s="49"/>
    </row>
    <row r="109" spans="2:12" ht="72.75" customHeight="1" x14ac:dyDescent="0.25">
      <c r="B109" s="34" t="s">
        <v>188</v>
      </c>
      <c r="C109" s="34" t="s">
        <v>256</v>
      </c>
      <c r="D109" s="34" t="s">
        <v>189</v>
      </c>
      <c r="E109" s="34" t="s">
        <v>190</v>
      </c>
      <c r="F109" s="73"/>
      <c r="G109" s="49"/>
      <c r="H109" s="49"/>
      <c r="I109" s="49"/>
      <c r="J109" s="52"/>
      <c r="K109" s="49"/>
      <c r="L109" s="49"/>
    </row>
    <row r="110" spans="2:12" ht="63" x14ac:dyDescent="0.25">
      <c r="B110" s="260" t="s">
        <v>981</v>
      </c>
      <c r="C110" s="261" t="s">
        <v>982</v>
      </c>
      <c r="D110" s="397">
        <v>1</v>
      </c>
      <c r="E110" s="371" t="s">
        <v>983</v>
      </c>
      <c r="F110" s="804" t="s">
        <v>984</v>
      </c>
      <c r="G110" s="49"/>
      <c r="H110" s="49"/>
      <c r="I110" s="49"/>
      <c r="J110" s="52"/>
      <c r="K110" s="49"/>
      <c r="L110" s="49"/>
    </row>
    <row r="111" spans="2:12" ht="78.75" x14ac:dyDescent="0.25">
      <c r="B111" s="260" t="s">
        <v>985</v>
      </c>
      <c r="C111" s="261" t="s">
        <v>986</v>
      </c>
      <c r="D111" s="397">
        <v>0.9</v>
      </c>
      <c r="E111" s="371" t="s">
        <v>1499</v>
      </c>
      <c r="F111" s="804"/>
      <c r="G111" s="49"/>
      <c r="H111" s="49"/>
      <c r="I111" s="49"/>
      <c r="J111" s="52"/>
      <c r="K111" s="49"/>
      <c r="L111" s="49"/>
    </row>
    <row r="112" spans="2:12" ht="63" x14ac:dyDescent="0.25">
      <c r="B112" s="260" t="s">
        <v>988</v>
      </c>
      <c r="C112" s="261" t="s">
        <v>989</v>
      </c>
      <c r="D112" s="397">
        <v>1</v>
      </c>
      <c r="E112" s="371" t="s">
        <v>1500</v>
      </c>
      <c r="F112" s="804"/>
      <c r="G112" s="49"/>
      <c r="H112" s="49"/>
      <c r="I112" s="49"/>
      <c r="J112" s="52"/>
      <c r="K112" s="49"/>
      <c r="L112" s="49"/>
    </row>
    <row r="113" spans="2:12" ht="47.25" x14ac:dyDescent="0.25">
      <c r="B113" s="260" t="s">
        <v>991</v>
      </c>
      <c r="C113" s="261" t="s">
        <v>992</v>
      </c>
      <c r="D113" s="397">
        <v>1</v>
      </c>
      <c r="E113" s="371" t="s">
        <v>1501</v>
      </c>
      <c r="F113" s="804"/>
      <c r="G113" s="49"/>
      <c r="H113" s="49"/>
      <c r="I113" s="49"/>
      <c r="J113" s="52"/>
      <c r="K113" s="49"/>
      <c r="L113" s="49"/>
    </row>
    <row r="114" spans="2:12" ht="63" x14ac:dyDescent="0.25">
      <c r="B114" s="260" t="s">
        <v>994</v>
      </c>
      <c r="C114" s="261" t="s">
        <v>995</v>
      </c>
      <c r="D114" s="397">
        <v>1</v>
      </c>
      <c r="E114" s="371" t="s">
        <v>1502</v>
      </c>
      <c r="F114" s="804"/>
      <c r="G114" s="49"/>
      <c r="H114" s="49"/>
      <c r="I114" s="49"/>
      <c r="J114" s="52"/>
      <c r="K114" s="49"/>
      <c r="L114" s="49"/>
    </row>
    <row r="115" spans="2:12" ht="47.25" x14ac:dyDescent="0.25">
      <c r="B115" s="260" t="s">
        <v>997</v>
      </c>
      <c r="C115" s="261" t="s">
        <v>998</v>
      </c>
      <c r="D115" s="397">
        <v>1</v>
      </c>
      <c r="E115" s="371" t="s">
        <v>1503</v>
      </c>
      <c r="F115" s="804"/>
      <c r="G115" s="49"/>
      <c r="H115" s="49"/>
      <c r="I115" s="49"/>
      <c r="J115" s="52"/>
      <c r="K115" s="49"/>
      <c r="L115" s="49"/>
    </row>
    <row r="116" spans="2:12" ht="78.75" x14ac:dyDescent="0.25">
      <c r="B116" s="261" t="s">
        <v>1000</v>
      </c>
      <c r="C116" s="261" t="s">
        <v>1001</v>
      </c>
      <c r="D116" s="397">
        <v>1</v>
      </c>
      <c r="E116" s="371" t="s">
        <v>1002</v>
      </c>
      <c r="F116" s="804"/>
      <c r="G116" s="49"/>
      <c r="H116" s="49"/>
      <c r="I116" s="49"/>
      <c r="J116" s="52"/>
      <c r="K116" s="49"/>
      <c r="L116" s="49"/>
    </row>
    <row r="117" spans="2:12" ht="30" x14ac:dyDescent="0.25">
      <c r="B117" s="805" t="s">
        <v>1000</v>
      </c>
      <c r="C117" s="458" t="s">
        <v>1003</v>
      </c>
      <c r="D117" s="807">
        <v>1</v>
      </c>
      <c r="E117" s="809" t="s">
        <v>1505</v>
      </c>
      <c r="F117" s="811" t="s">
        <v>1005</v>
      </c>
      <c r="G117" s="49"/>
      <c r="H117" s="49"/>
      <c r="I117" s="49"/>
      <c r="J117" s="52"/>
      <c r="K117" s="49"/>
      <c r="L117" s="49"/>
    </row>
    <row r="118" spans="2:12" ht="30" x14ac:dyDescent="0.25">
      <c r="B118" s="805"/>
      <c r="C118" s="458" t="s">
        <v>1006</v>
      </c>
      <c r="D118" s="807"/>
      <c r="E118" s="809"/>
      <c r="F118" s="811"/>
      <c r="G118" s="49"/>
      <c r="H118" s="49"/>
      <c r="I118" s="49"/>
      <c r="J118" s="52"/>
      <c r="K118" s="49"/>
      <c r="L118" s="49"/>
    </row>
    <row r="119" spans="2:12" x14ac:dyDescent="0.25">
      <c r="B119" s="805"/>
      <c r="C119" s="458" t="s">
        <v>1007</v>
      </c>
      <c r="D119" s="807"/>
      <c r="E119" s="809"/>
      <c r="F119" s="811"/>
      <c r="G119" s="49"/>
      <c r="H119" s="49"/>
      <c r="I119" s="49"/>
      <c r="J119" s="52"/>
      <c r="K119" s="49"/>
      <c r="L119" s="49"/>
    </row>
    <row r="120" spans="2:12" ht="30" x14ac:dyDescent="0.25">
      <c r="B120" s="805"/>
      <c r="C120" s="458" t="s">
        <v>1008</v>
      </c>
      <c r="D120" s="807"/>
      <c r="E120" s="809"/>
      <c r="F120" s="811"/>
      <c r="G120" s="49"/>
      <c r="H120" s="49"/>
      <c r="I120" s="49"/>
      <c r="J120" s="52"/>
      <c r="K120" s="49"/>
      <c r="L120" s="49"/>
    </row>
    <row r="121" spans="2:12" ht="60" x14ac:dyDescent="0.25">
      <c r="B121" s="805"/>
      <c r="C121" s="458" t="s">
        <v>1009</v>
      </c>
      <c r="D121" s="807"/>
      <c r="E121" s="809"/>
      <c r="F121" s="811"/>
      <c r="G121" s="49"/>
      <c r="H121" s="49"/>
      <c r="I121" s="49"/>
      <c r="J121" s="52"/>
      <c r="K121" s="49"/>
      <c r="L121" s="49"/>
    </row>
    <row r="122" spans="2:12" ht="45" x14ac:dyDescent="0.25">
      <c r="B122" s="805"/>
      <c r="C122" s="458" t="s">
        <v>1010</v>
      </c>
      <c r="D122" s="807"/>
      <c r="E122" s="809"/>
      <c r="F122" s="811"/>
      <c r="G122" s="49"/>
      <c r="H122" s="49"/>
      <c r="I122" s="49"/>
      <c r="J122" s="52"/>
      <c r="K122" s="49"/>
      <c r="L122" s="49"/>
    </row>
    <row r="123" spans="2:12" ht="45" x14ac:dyDescent="0.25">
      <c r="B123" s="806"/>
      <c r="C123" s="459" t="s">
        <v>1011</v>
      </c>
      <c r="D123" s="808"/>
      <c r="E123" s="810"/>
      <c r="F123" s="811"/>
      <c r="G123" s="49"/>
      <c r="H123" s="49"/>
      <c r="I123" s="49"/>
      <c r="J123" s="52"/>
      <c r="K123" s="49"/>
      <c r="L123" s="49"/>
    </row>
    <row r="124" spans="2:12" ht="90" x14ac:dyDescent="0.25">
      <c r="B124" s="805" t="s">
        <v>1012</v>
      </c>
      <c r="C124" s="458" t="s">
        <v>1013</v>
      </c>
      <c r="D124" s="807">
        <v>1</v>
      </c>
      <c r="E124" s="805" t="s">
        <v>1504</v>
      </c>
      <c r="F124" s="811"/>
      <c r="G124" s="49"/>
      <c r="H124" s="49"/>
      <c r="I124" s="49"/>
      <c r="J124" s="52"/>
      <c r="K124" s="49"/>
      <c r="L124" s="49"/>
    </row>
    <row r="125" spans="2:12" ht="60" x14ac:dyDescent="0.25">
      <c r="B125" s="805"/>
      <c r="C125" s="458" t="s">
        <v>1009</v>
      </c>
      <c r="D125" s="807"/>
      <c r="E125" s="805"/>
      <c r="F125" s="811"/>
      <c r="G125" s="49"/>
      <c r="H125" s="49"/>
      <c r="I125" s="49"/>
      <c r="J125" s="52"/>
      <c r="K125" s="49"/>
      <c r="L125" s="49"/>
    </row>
    <row r="126" spans="2:12" ht="45" x14ac:dyDescent="0.25">
      <c r="B126" s="805"/>
      <c r="C126" s="458" t="s">
        <v>1010</v>
      </c>
      <c r="D126" s="807"/>
      <c r="E126" s="805"/>
      <c r="F126" s="811"/>
      <c r="G126" s="49"/>
      <c r="H126" s="49"/>
      <c r="I126" s="49"/>
      <c r="J126" s="52"/>
      <c r="K126" s="49"/>
      <c r="L126" s="49"/>
    </row>
    <row r="127" spans="2:12" ht="150" x14ac:dyDescent="0.25">
      <c r="B127" s="458" t="s">
        <v>1015</v>
      </c>
      <c r="C127" s="458" t="s">
        <v>1016</v>
      </c>
      <c r="D127" s="456">
        <v>1</v>
      </c>
      <c r="E127" s="458" t="s">
        <v>1507</v>
      </c>
      <c r="F127" s="814" t="s">
        <v>1018</v>
      </c>
      <c r="G127" s="49"/>
      <c r="H127" s="49"/>
      <c r="I127" s="49"/>
      <c r="J127" s="52"/>
      <c r="K127" s="49"/>
      <c r="L127" s="49"/>
    </row>
    <row r="128" spans="2:12" ht="60" x14ac:dyDescent="0.25">
      <c r="B128" s="809" t="s">
        <v>1019</v>
      </c>
      <c r="C128" s="458" t="s">
        <v>1020</v>
      </c>
      <c r="D128" s="807">
        <v>0.95</v>
      </c>
      <c r="E128" s="809" t="s">
        <v>1508</v>
      </c>
      <c r="F128" s="814"/>
      <c r="G128" s="49"/>
      <c r="H128" s="49"/>
      <c r="I128" s="49"/>
      <c r="J128" s="52"/>
      <c r="K128" s="49"/>
      <c r="L128" s="49"/>
    </row>
    <row r="129" spans="2:12" ht="45" x14ac:dyDescent="0.25">
      <c r="B129" s="809"/>
      <c r="C129" s="458" t="s">
        <v>1022</v>
      </c>
      <c r="D129" s="807"/>
      <c r="E129" s="809"/>
      <c r="F129" s="814"/>
      <c r="G129" s="49"/>
      <c r="H129" s="49"/>
      <c r="I129" s="49"/>
      <c r="J129" s="52"/>
      <c r="K129" s="49"/>
      <c r="L129" s="49"/>
    </row>
    <row r="130" spans="2:12" ht="75" x14ac:dyDescent="0.25">
      <c r="B130" s="809"/>
      <c r="C130" s="458" t="s">
        <v>1023</v>
      </c>
      <c r="D130" s="807"/>
      <c r="E130" s="809"/>
      <c r="F130" s="814"/>
      <c r="G130" s="49"/>
      <c r="H130" s="49"/>
      <c r="I130" s="49"/>
      <c r="J130" s="52"/>
      <c r="K130" s="49"/>
      <c r="L130" s="49"/>
    </row>
    <row r="131" spans="2:12" ht="75" x14ac:dyDescent="0.25">
      <c r="B131" s="809"/>
      <c r="C131" s="458" t="s">
        <v>1024</v>
      </c>
      <c r="D131" s="807"/>
      <c r="E131" s="809"/>
      <c r="F131" s="814"/>
      <c r="G131" s="49"/>
      <c r="H131" s="49"/>
      <c r="I131" s="49"/>
      <c r="J131" s="52"/>
      <c r="K131" s="49"/>
      <c r="L131" s="49"/>
    </row>
    <row r="132" spans="2:12" ht="90" x14ac:dyDescent="0.25">
      <c r="B132" s="809" t="s">
        <v>1025</v>
      </c>
      <c r="C132" s="458" t="s">
        <v>1026</v>
      </c>
      <c r="D132" s="456">
        <v>1</v>
      </c>
      <c r="E132" s="458" t="s">
        <v>1027</v>
      </c>
      <c r="F132" s="818" t="s">
        <v>1028</v>
      </c>
      <c r="G132" s="49"/>
      <c r="H132" s="49"/>
      <c r="I132" s="49"/>
      <c r="J132" s="52"/>
      <c r="K132" s="49"/>
      <c r="L132" s="49"/>
    </row>
    <row r="133" spans="2:12" ht="120" x14ac:dyDescent="0.25">
      <c r="B133" s="809"/>
      <c r="C133" s="458" t="s">
        <v>1029</v>
      </c>
      <c r="D133" s="456">
        <v>1</v>
      </c>
      <c r="E133" s="398" t="s">
        <v>1030</v>
      </c>
      <c r="F133" s="818"/>
      <c r="G133" s="49"/>
      <c r="H133" s="49"/>
      <c r="I133" s="49"/>
      <c r="J133" s="52"/>
      <c r="K133" s="49"/>
      <c r="L133" s="49"/>
    </row>
    <row r="134" spans="2:12" ht="150" x14ac:dyDescent="0.25">
      <c r="B134" s="809"/>
      <c r="C134" s="458" t="s">
        <v>1031</v>
      </c>
      <c r="D134" s="456">
        <v>1</v>
      </c>
      <c r="E134" s="458" t="s">
        <v>1032</v>
      </c>
      <c r="F134" s="818"/>
      <c r="G134" s="49"/>
      <c r="H134" s="49"/>
      <c r="I134" s="49"/>
      <c r="J134" s="52"/>
      <c r="K134" s="49"/>
      <c r="L134" s="49"/>
    </row>
    <row r="135" spans="2:12" ht="75" x14ac:dyDescent="0.25">
      <c r="B135" s="809"/>
      <c r="C135" s="458" t="s">
        <v>1033</v>
      </c>
      <c r="D135" s="456">
        <v>1</v>
      </c>
      <c r="E135" s="458" t="s">
        <v>1034</v>
      </c>
      <c r="F135" s="818"/>
      <c r="G135" s="49"/>
      <c r="H135" s="49"/>
      <c r="I135" s="49"/>
      <c r="J135" s="52"/>
      <c r="K135" s="49"/>
      <c r="L135" s="49"/>
    </row>
    <row r="136" spans="2:12" ht="90" x14ac:dyDescent="0.25">
      <c r="B136" s="809"/>
      <c r="C136" s="458" t="s">
        <v>1035</v>
      </c>
      <c r="D136" s="456">
        <v>1</v>
      </c>
      <c r="E136" s="458" t="s">
        <v>1036</v>
      </c>
      <c r="F136" s="818"/>
      <c r="G136" s="49"/>
      <c r="H136" s="49"/>
      <c r="I136" s="49"/>
      <c r="J136" s="52"/>
      <c r="K136" s="49"/>
      <c r="L136" s="49"/>
    </row>
    <row r="137" spans="2:12" ht="90" x14ac:dyDescent="0.25">
      <c r="B137" s="809"/>
      <c r="C137" s="458" t="s">
        <v>1037</v>
      </c>
      <c r="D137" s="456">
        <v>1</v>
      </c>
      <c r="E137" s="458" t="s">
        <v>1038</v>
      </c>
      <c r="F137" s="818"/>
      <c r="G137" s="49"/>
      <c r="H137" s="49"/>
      <c r="I137" s="49"/>
      <c r="J137" s="52"/>
      <c r="K137" s="49"/>
      <c r="L137" s="49"/>
    </row>
    <row r="138" spans="2:12" ht="75" x14ac:dyDescent="0.25">
      <c r="B138" s="458" t="s">
        <v>1039</v>
      </c>
      <c r="C138" s="458" t="s">
        <v>1031</v>
      </c>
      <c r="D138" s="456">
        <v>1</v>
      </c>
      <c r="E138" s="458" t="s">
        <v>1040</v>
      </c>
      <c r="F138" s="818"/>
      <c r="G138" s="49"/>
      <c r="H138" s="49"/>
      <c r="I138" s="49"/>
      <c r="J138" s="52"/>
      <c r="K138" s="49"/>
      <c r="L138" s="49"/>
    </row>
    <row r="139" spans="2:12" ht="75" x14ac:dyDescent="0.25">
      <c r="B139" s="809" t="s">
        <v>1041</v>
      </c>
      <c r="C139" s="458" t="s">
        <v>1042</v>
      </c>
      <c r="D139" s="456">
        <v>1</v>
      </c>
      <c r="E139" s="458" t="s">
        <v>1043</v>
      </c>
      <c r="F139" s="818"/>
      <c r="G139" s="49"/>
      <c r="H139" s="49"/>
      <c r="I139" s="49"/>
      <c r="J139" s="52"/>
      <c r="K139" s="49"/>
      <c r="L139" s="49"/>
    </row>
    <row r="140" spans="2:12" ht="150" x14ac:dyDescent="0.25">
      <c r="B140" s="809"/>
      <c r="C140" s="458" t="s">
        <v>1044</v>
      </c>
      <c r="D140" s="456">
        <v>1</v>
      </c>
      <c r="E140" s="458" t="s">
        <v>1045</v>
      </c>
      <c r="F140" s="818"/>
      <c r="G140" s="49"/>
      <c r="H140" s="49"/>
      <c r="I140" s="49"/>
      <c r="J140" s="52"/>
      <c r="K140" s="49"/>
      <c r="L140" s="49"/>
    </row>
    <row r="141" spans="2:12" ht="75" x14ac:dyDescent="0.25">
      <c r="B141" s="809"/>
      <c r="C141" s="458" t="s">
        <v>1046</v>
      </c>
      <c r="D141" s="456">
        <v>1</v>
      </c>
      <c r="E141" s="458" t="s">
        <v>1047</v>
      </c>
      <c r="F141" s="818"/>
      <c r="G141" s="49"/>
      <c r="H141" s="49"/>
      <c r="I141" s="49"/>
      <c r="J141" s="52"/>
      <c r="K141" s="49"/>
      <c r="L141" s="49"/>
    </row>
    <row r="142" spans="2:12" ht="135" x14ac:dyDescent="0.25">
      <c r="B142" s="459" t="s">
        <v>1048</v>
      </c>
      <c r="C142" s="459" t="s">
        <v>1010</v>
      </c>
      <c r="D142" s="460">
        <v>1</v>
      </c>
      <c r="E142" s="459" t="s">
        <v>1506</v>
      </c>
      <c r="F142" s="818"/>
      <c r="G142" s="49"/>
      <c r="H142" s="49"/>
      <c r="I142" s="49"/>
      <c r="J142" s="52"/>
      <c r="K142" s="49"/>
      <c r="L142" s="49"/>
    </row>
    <row r="143" spans="2:12" ht="127.5" x14ac:dyDescent="0.25">
      <c r="B143" s="269" t="s">
        <v>1050</v>
      </c>
      <c r="C143" s="457" t="s">
        <v>1051</v>
      </c>
      <c r="D143" s="271">
        <v>0.5</v>
      </c>
      <c r="E143" s="263" t="s">
        <v>1510</v>
      </c>
      <c r="F143" s="804" t="s">
        <v>1053</v>
      </c>
      <c r="G143" s="49"/>
      <c r="H143" s="49"/>
      <c r="I143" s="49"/>
      <c r="J143" s="52"/>
      <c r="K143" s="49"/>
      <c r="L143" s="49"/>
    </row>
    <row r="144" spans="2:12" ht="38.25" x14ac:dyDescent="0.25">
      <c r="B144" s="269" t="s">
        <v>1054</v>
      </c>
      <c r="C144" s="819" t="s">
        <v>1055</v>
      </c>
      <c r="D144" s="271">
        <v>1</v>
      </c>
      <c r="E144" s="269" t="s">
        <v>1056</v>
      </c>
      <c r="F144" s="804"/>
      <c r="G144" s="49"/>
      <c r="H144" s="49"/>
      <c r="I144" s="49"/>
      <c r="J144" s="52"/>
      <c r="K144" s="49"/>
      <c r="L144" s="49"/>
    </row>
    <row r="145" spans="2:12" ht="114.75" x14ac:dyDescent="0.25">
      <c r="B145" s="269" t="s">
        <v>1057</v>
      </c>
      <c r="C145" s="819"/>
      <c r="D145" s="271">
        <v>1</v>
      </c>
      <c r="E145" s="269" t="s">
        <v>1509</v>
      </c>
      <c r="F145" s="804"/>
      <c r="G145" s="49"/>
      <c r="H145" s="49"/>
      <c r="I145" s="49"/>
      <c r="J145" s="52"/>
      <c r="K145" s="49"/>
      <c r="L145" s="49"/>
    </row>
    <row r="146" spans="2:12" ht="191.25" x14ac:dyDescent="0.25">
      <c r="B146" s="273" t="s">
        <v>1059</v>
      </c>
      <c r="C146" s="819"/>
      <c r="D146" s="274">
        <v>0.9</v>
      </c>
      <c r="E146" s="275" t="s">
        <v>1060</v>
      </c>
      <c r="F146" s="804"/>
      <c r="G146" s="49"/>
      <c r="H146" s="49"/>
      <c r="I146" s="49"/>
      <c r="J146" s="52"/>
      <c r="K146" s="49"/>
      <c r="L146" s="49"/>
    </row>
    <row r="147" spans="2:12" ht="51" x14ac:dyDescent="0.25">
      <c r="B147" s="457" t="s">
        <v>1061</v>
      </c>
      <c r="C147" s="819"/>
      <c r="D147" s="271">
        <v>1</v>
      </c>
      <c r="E147" s="269" t="s">
        <v>1511</v>
      </c>
      <c r="F147" s="804"/>
      <c r="G147" s="49"/>
      <c r="H147" s="49"/>
      <c r="I147" s="49"/>
      <c r="J147" s="52"/>
      <c r="K147" s="49"/>
      <c r="L147" s="49"/>
    </row>
    <row r="148" spans="2:12" ht="75" x14ac:dyDescent="0.25">
      <c r="B148" s="458" t="s">
        <v>1063</v>
      </c>
      <c r="C148" s="809" t="s">
        <v>1064</v>
      </c>
      <c r="D148" s="456">
        <v>0.8</v>
      </c>
      <c r="E148" s="458" t="s">
        <v>1512</v>
      </c>
      <c r="F148" s="820" t="s">
        <v>1066</v>
      </c>
      <c r="G148" s="49"/>
      <c r="H148" s="49"/>
      <c r="I148" s="49"/>
      <c r="J148" s="52"/>
      <c r="K148" s="49"/>
      <c r="L148" s="49"/>
    </row>
    <row r="149" spans="2:12" ht="120" x14ac:dyDescent="0.25">
      <c r="B149" s="458" t="s">
        <v>1067</v>
      </c>
      <c r="C149" s="809"/>
      <c r="D149" s="456">
        <v>1</v>
      </c>
      <c r="E149" s="458" t="s">
        <v>1068</v>
      </c>
      <c r="F149" s="820"/>
      <c r="G149" s="49"/>
      <c r="H149" s="49"/>
      <c r="I149" s="49"/>
      <c r="J149" s="52"/>
      <c r="K149" s="49"/>
      <c r="L149" s="49"/>
    </row>
    <row r="150" spans="2:12" ht="255" x14ac:dyDescent="0.25">
      <c r="B150" s="458" t="s">
        <v>1069</v>
      </c>
      <c r="C150" s="809"/>
      <c r="D150" s="276">
        <v>1</v>
      </c>
      <c r="E150" s="458" t="s">
        <v>1070</v>
      </c>
      <c r="F150" s="820"/>
      <c r="G150" s="49"/>
      <c r="H150" s="49"/>
      <c r="I150" s="49"/>
      <c r="J150" s="52"/>
      <c r="K150" s="49"/>
      <c r="L150" s="49"/>
    </row>
    <row r="151" spans="2:12" ht="150" x14ac:dyDescent="0.25">
      <c r="B151" s="458" t="s">
        <v>1071</v>
      </c>
      <c r="C151" s="809"/>
      <c r="D151" s="456">
        <v>1</v>
      </c>
      <c r="E151" s="458" t="s">
        <v>1072</v>
      </c>
      <c r="F151" s="820"/>
      <c r="G151" s="49"/>
      <c r="H151" s="49"/>
      <c r="I151" s="49"/>
      <c r="J151" s="52"/>
      <c r="K151" s="49"/>
      <c r="L151" s="49"/>
    </row>
    <row r="152" spans="2:12" ht="105" x14ac:dyDescent="0.25">
      <c r="B152" s="458" t="s">
        <v>1073</v>
      </c>
      <c r="C152" s="809"/>
      <c r="D152" s="456">
        <v>1</v>
      </c>
      <c r="E152" s="458" t="s">
        <v>1074</v>
      </c>
      <c r="F152" s="820"/>
      <c r="G152" s="49"/>
      <c r="H152" s="49"/>
      <c r="I152" s="49"/>
      <c r="J152" s="52"/>
      <c r="K152" s="49"/>
      <c r="L152" s="49"/>
    </row>
    <row r="153" spans="2:12" ht="75" x14ac:dyDescent="0.25">
      <c r="B153" s="458" t="s">
        <v>1075</v>
      </c>
      <c r="C153" s="809"/>
      <c r="D153" s="456">
        <v>1</v>
      </c>
      <c r="E153" s="458" t="s">
        <v>1076</v>
      </c>
      <c r="F153" s="820"/>
      <c r="G153" s="49"/>
      <c r="H153" s="49"/>
      <c r="I153" s="49"/>
      <c r="J153" s="52"/>
      <c r="K153" s="49"/>
      <c r="L153" s="49"/>
    </row>
    <row r="154" spans="2:12" ht="60" x14ac:dyDescent="0.25">
      <c r="B154" s="458" t="s">
        <v>1077</v>
      </c>
      <c r="C154" s="458" t="s">
        <v>1078</v>
      </c>
      <c r="D154" s="456">
        <v>1</v>
      </c>
      <c r="E154" s="458" t="s">
        <v>1079</v>
      </c>
      <c r="F154" s="888" t="s">
        <v>1080</v>
      </c>
      <c r="G154" s="49"/>
      <c r="H154" s="49"/>
      <c r="I154" s="49"/>
      <c r="J154" s="52"/>
      <c r="K154" s="49"/>
      <c r="L154" s="49"/>
    </row>
    <row r="155" spans="2:12" ht="60" x14ac:dyDescent="0.25">
      <c r="B155" s="458" t="s">
        <v>1081</v>
      </c>
      <c r="C155" s="458" t="s">
        <v>1082</v>
      </c>
      <c r="D155" s="456">
        <v>1</v>
      </c>
      <c r="E155" s="458" t="s">
        <v>1083</v>
      </c>
      <c r="F155" s="888"/>
      <c r="G155" s="49"/>
      <c r="H155" s="49"/>
      <c r="I155" s="49"/>
      <c r="J155" s="52"/>
      <c r="K155" s="49"/>
      <c r="L155" s="49"/>
    </row>
    <row r="156" spans="2:12" ht="45" customHeight="1" x14ac:dyDescent="0.25">
      <c r="B156" s="809" t="s">
        <v>1084</v>
      </c>
      <c r="C156" s="458" t="s">
        <v>1078</v>
      </c>
      <c r="D156" s="456">
        <v>1</v>
      </c>
      <c r="E156" s="805" t="s">
        <v>1085</v>
      </c>
      <c r="F156" s="888"/>
      <c r="G156" s="49"/>
      <c r="H156" s="49"/>
      <c r="I156" s="49"/>
      <c r="J156" s="52"/>
      <c r="K156" s="49"/>
      <c r="L156" s="49"/>
    </row>
    <row r="157" spans="2:12" ht="30" x14ac:dyDescent="0.25">
      <c r="B157" s="809"/>
      <c r="C157" s="458" t="s">
        <v>1086</v>
      </c>
      <c r="D157" s="456">
        <v>1</v>
      </c>
      <c r="E157" s="805"/>
      <c r="F157" s="888"/>
      <c r="G157" s="49"/>
      <c r="H157" s="49"/>
      <c r="I157" s="49"/>
      <c r="J157" s="52"/>
      <c r="K157" s="49"/>
      <c r="L157" s="49"/>
    </row>
    <row r="158" spans="2:12" ht="45" x14ac:dyDescent="0.25">
      <c r="B158" s="809"/>
      <c r="C158" s="458" t="s">
        <v>1087</v>
      </c>
      <c r="D158" s="456">
        <v>1</v>
      </c>
      <c r="E158" s="805"/>
      <c r="F158" s="888"/>
      <c r="G158" s="49"/>
      <c r="H158" s="49"/>
      <c r="I158" s="49"/>
      <c r="J158" s="52"/>
      <c r="K158" s="49"/>
      <c r="L158" s="49"/>
    </row>
    <row r="159" spans="2:12" ht="60" x14ac:dyDescent="0.25">
      <c r="B159" s="458" t="s">
        <v>1088</v>
      </c>
      <c r="C159" s="458" t="s">
        <v>1086</v>
      </c>
      <c r="D159" s="456">
        <v>1</v>
      </c>
      <c r="E159" s="458" t="s">
        <v>1089</v>
      </c>
      <c r="F159" s="888"/>
      <c r="G159" s="49"/>
      <c r="H159" s="49"/>
      <c r="I159" s="49"/>
      <c r="J159" s="52"/>
      <c r="K159" s="49"/>
      <c r="L159" s="49"/>
    </row>
    <row r="160" spans="2:12" ht="105" x14ac:dyDescent="0.25">
      <c r="B160" s="458" t="s">
        <v>1090</v>
      </c>
      <c r="C160" s="458" t="s">
        <v>1078</v>
      </c>
      <c r="D160" s="456">
        <v>1</v>
      </c>
      <c r="E160" s="458" t="s">
        <v>1513</v>
      </c>
      <c r="F160" s="888"/>
      <c r="G160" s="49"/>
      <c r="H160" s="49"/>
      <c r="I160" s="49"/>
      <c r="J160" s="52"/>
      <c r="K160" s="49"/>
      <c r="L160" s="49"/>
    </row>
    <row r="161" spans="2:12" ht="150" x14ac:dyDescent="0.25">
      <c r="B161" s="458" t="s">
        <v>1092</v>
      </c>
      <c r="C161" s="458" t="s">
        <v>1093</v>
      </c>
      <c r="D161" s="456">
        <v>1</v>
      </c>
      <c r="E161" s="458" t="s">
        <v>1514</v>
      </c>
      <c r="F161" s="277" t="s">
        <v>1095</v>
      </c>
      <c r="G161" s="49"/>
      <c r="H161" s="49"/>
      <c r="I161" s="49"/>
      <c r="J161" s="52"/>
      <c r="K161" s="49"/>
      <c r="L161" s="49"/>
    </row>
    <row r="162" spans="2:12" ht="409.5" x14ac:dyDescent="0.25">
      <c r="B162" s="295" t="s">
        <v>1320</v>
      </c>
      <c r="C162" s="295" t="s">
        <v>1321</v>
      </c>
      <c r="D162" s="296">
        <v>1</v>
      </c>
      <c r="E162" s="295" t="s">
        <v>1322</v>
      </c>
      <c r="F162" s="280" t="s">
        <v>1099</v>
      </c>
      <c r="G162" s="49"/>
      <c r="H162" s="49"/>
      <c r="I162" s="49"/>
      <c r="J162" s="52"/>
      <c r="K162" s="49"/>
      <c r="L162" s="49"/>
    </row>
    <row r="163" spans="2:12" ht="225" x14ac:dyDescent="0.25">
      <c r="B163" s="169" t="s">
        <v>1100</v>
      </c>
      <c r="C163" s="169" t="s">
        <v>1101</v>
      </c>
      <c r="D163" s="281">
        <v>1</v>
      </c>
      <c r="E163" s="169" t="s">
        <v>1518</v>
      </c>
      <c r="F163" s="282" t="s">
        <v>1103</v>
      </c>
      <c r="G163" s="49"/>
      <c r="H163" s="49"/>
      <c r="I163" s="49"/>
      <c r="J163" s="52"/>
      <c r="K163" s="49"/>
      <c r="L163" s="49"/>
    </row>
    <row r="164" spans="2:12" ht="165" x14ac:dyDescent="0.25">
      <c r="B164" s="459" t="s">
        <v>1104</v>
      </c>
      <c r="C164" s="459" t="s">
        <v>1105</v>
      </c>
      <c r="D164" s="460">
        <v>1</v>
      </c>
      <c r="E164" s="459" t="s">
        <v>1106</v>
      </c>
      <c r="F164" s="283" t="s">
        <v>1107</v>
      </c>
      <c r="G164" s="49"/>
      <c r="H164" s="49"/>
      <c r="I164" s="49"/>
      <c r="J164" s="52"/>
      <c r="K164" s="49"/>
      <c r="L164" s="49"/>
    </row>
    <row r="165" spans="2:12" ht="114.75" x14ac:dyDescent="0.25">
      <c r="B165" s="263" t="s">
        <v>1108</v>
      </c>
      <c r="C165" s="284" t="s">
        <v>1109</v>
      </c>
      <c r="D165" s="285">
        <v>1</v>
      </c>
      <c r="E165" s="458" t="s">
        <v>1110</v>
      </c>
      <c r="F165" s="815" t="s">
        <v>1111</v>
      </c>
      <c r="G165" s="49"/>
      <c r="H165" s="49"/>
      <c r="I165" s="49"/>
      <c r="J165" s="52"/>
      <c r="K165" s="49"/>
      <c r="L165" s="49"/>
    </row>
    <row r="166" spans="2:12" ht="60" x14ac:dyDescent="0.25">
      <c r="B166" s="263" t="s">
        <v>1112</v>
      </c>
      <c r="C166" s="284" t="s">
        <v>1109</v>
      </c>
      <c r="D166" s="285">
        <v>1</v>
      </c>
      <c r="E166" s="458" t="s">
        <v>1515</v>
      </c>
      <c r="F166" s="815"/>
      <c r="G166" s="49"/>
      <c r="H166" s="49"/>
      <c r="I166" s="49"/>
      <c r="J166" s="52"/>
      <c r="K166" s="49"/>
      <c r="L166" s="49"/>
    </row>
    <row r="167" spans="2:12" ht="180" x14ac:dyDescent="0.25">
      <c r="B167" s="263" t="s">
        <v>1114</v>
      </c>
      <c r="C167" s="284" t="s">
        <v>1115</v>
      </c>
      <c r="D167" s="285">
        <v>1</v>
      </c>
      <c r="E167" s="458" t="s">
        <v>1516</v>
      </c>
      <c r="F167" s="815"/>
      <c r="G167" s="49"/>
      <c r="H167" s="49"/>
      <c r="I167" s="49"/>
      <c r="J167" s="52"/>
      <c r="K167" s="49"/>
      <c r="L167" s="49"/>
    </row>
    <row r="168" spans="2:12" ht="120" x14ac:dyDescent="0.25">
      <c r="B168" s="286" t="s">
        <v>1117</v>
      </c>
      <c r="C168" s="284" t="s">
        <v>1109</v>
      </c>
      <c r="D168" s="287">
        <v>1</v>
      </c>
      <c r="E168" s="459" t="s">
        <v>1517</v>
      </c>
      <c r="F168" s="815"/>
      <c r="G168" s="49"/>
      <c r="H168" s="49"/>
      <c r="I168" s="49"/>
      <c r="J168" s="52"/>
      <c r="K168" s="49"/>
      <c r="L168" s="49"/>
    </row>
    <row r="169" spans="2:12" ht="140.25" x14ac:dyDescent="0.25">
      <c r="B169" s="284" t="s">
        <v>994</v>
      </c>
      <c r="C169" s="284" t="s">
        <v>1119</v>
      </c>
      <c r="D169" s="399">
        <v>1</v>
      </c>
      <c r="E169" s="400" t="s">
        <v>1337</v>
      </c>
      <c r="F169" s="814" t="s">
        <v>1121</v>
      </c>
      <c r="G169" s="49"/>
      <c r="H169" s="49"/>
      <c r="I169" s="49"/>
      <c r="J169" s="52"/>
      <c r="K169" s="49"/>
      <c r="L169" s="49"/>
    </row>
    <row r="170" spans="2:12" ht="153" x14ac:dyDescent="0.25">
      <c r="B170" s="284" t="s">
        <v>1122</v>
      </c>
      <c r="C170" s="284" t="s">
        <v>1119</v>
      </c>
      <c r="D170" s="399">
        <v>1</v>
      </c>
      <c r="E170" s="400" t="s">
        <v>1338</v>
      </c>
      <c r="F170" s="814"/>
      <c r="G170" s="49"/>
      <c r="H170" s="49"/>
      <c r="I170" s="49"/>
      <c r="J170" s="52"/>
      <c r="K170" s="49"/>
      <c r="L170" s="49"/>
    </row>
    <row r="171" spans="2:12" ht="36" x14ac:dyDescent="0.25">
      <c r="B171" s="284" t="s">
        <v>1124</v>
      </c>
      <c r="C171" s="284" t="s">
        <v>1125</v>
      </c>
      <c r="D171" s="399">
        <v>1</v>
      </c>
      <c r="E171" s="400" t="s">
        <v>1339</v>
      </c>
      <c r="F171" s="814"/>
      <c r="G171" s="49"/>
      <c r="H171" s="49"/>
      <c r="I171" s="49"/>
      <c r="J171" s="52"/>
      <c r="K171" s="49"/>
      <c r="L171" s="49"/>
    </row>
    <row r="172" spans="2:12" ht="51" x14ac:dyDescent="0.25">
      <c r="B172" s="284" t="s">
        <v>1127</v>
      </c>
      <c r="C172" s="284" t="s">
        <v>1128</v>
      </c>
      <c r="D172" s="399">
        <v>1</v>
      </c>
      <c r="E172" s="400" t="s">
        <v>1340</v>
      </c>
      <c r="F172" s="814"/>
      <c r="G172" s="49"/>
      <c r="H172" s="49"/>
      <c r="I172" s="49"/>
      <c r="J172" s="52"/>
      <c r="K172" s="49"/>
      <c r="L172" s="49"/>
    </row>
    <row r="173" spans="2:12" ht="89.25" x14ac:dyDescent="0.25">
      <c r="B173" s="284" t="s">
        <v>1130</v>
      </c>
      <c r="C173" s="284" t="s">
        <v>1131</v>
      </c>
      <c r="D173" s="399">
        <v>1</v>
      </c>
      <c r="E173" s="400" t="s">
        <v>1341</v>
      </c>
      <c r="F173" s="814"/>
      <c r="G173" s="49"/>
      <c r="H173" s="49"/>
      <c r="I173" s="49"/>
      <c r="J173" s="52"/>
      <c r="K173" s="49"/>
      <c r="L173" s="49"/>
    </row>
    <row r="174" spans="2:12" ht="60" x14ac:dyDescent="0.25">
      <c r="B174" s="284" t="s">
        <v>1133</v>
      </c>
      <c r="C174" s="284" t="s">
        <v>1134</v>
      </c>
      <c r="D174" s="399">
        <v>1</v>
      </c>
      <c r="E174" s="400" t="s">
        <v>1342</v>
      </c>
      <c r="F174" s="814"/>
      <c r="G174" s="49"/>
      <c r="H174" s="49"/>
      <c r="I174" s="49"/>
      <c r="J174" s="52"/>
      <c r="K174" s="49"/>
      <c r="L174" s="49"/>
    </row>
    <row r="175" spans="2:12" ht="51" x14ac:dyDescent="0.25">
      <c r="B175" s="284" t="s">
        <v>1136</v>
      </c>
      <c r="C175" s="284" t="s">
        <v>1137</v>
      </c>
      <c r="D175" s="399">
        <v>1</v>
      </c>
      <c r="E175" s="400" t="s">
        <v>1343</v>
      </c>
      <c r="F175" s="814"/>
      <c r="G175" s="49"/>
      <c r="H175" s="49"/>
      <c r="I175" s="49"/>
      <c r="J175" s="52"/>
      <c r="K175" s="49"/>
      <c r="L175" s="49"/>
    </row>
    <row r="176" spans="2:12" ht="331.5" x14ac:dyDescent="0.25">
      <c r="B176" s="284" t="s">
        <v>1139</v>
      </c>
      <c r="C176" s="284" t="s">
        <v>1140</v>
      </c>
      <c r="D176" s="399">
        <v>1</v>
      </c>
      <c r="E176" s="400" t="s">
        <v>1344</v>
      </c>
      <c r="F176" s="814"/>
      <c r="G176" s="49"/>
      <c r="H176" s="49"/>
      <c r="I176" s="49"/>
      <c r="J176" s="52"/>
      <c r="K176" s="49"/>
      <c r="L176" s="49"/>
    </row>
    <row r="177" spans="2:12" ht="51" x14ac:dyDescent="0.25">
      <c r="B177" s="284" t="s">
        <v>1092</v>
      </c>
      <c r="C177" s="284" t="s">
        <v>1142</v>
      </c>
      <c r="D177" s="399">
        <v>1</v>
      </c>
      <c r="E177" s="400" t="s">
        <v>1345</v>
      </c>
      <c r="F177" s="814"/>
      <c r="G177" s="49"/>
      <c r="H177" s="49"/>
      <c r="I177" s="49"/>
      <c r="J177" s="52"/>
      <c r="K177" s="49"/>
      <c r="L177" s="49"/>
    </row>
    <row r="178" spans="2:12" ht="60" x14ac:dyDescent="0.25">
      <c r="B178" s="288" t="s">
        <v>1117</v>
      </c>
      <c r="C178" s="288" t="s">
        <v>1144</v>
      </c>
      <c r="D178" s="399">
        <v>1</v>
      </c>
      <c r="E178" s="400" t="s">
        <v>1346</v>
      </c>
      <c r="F178" s="814"/>
      <c r="G178" s="49"/>
      <c r="H178" s="49"/>
      <c r="I178" s="49"/>
      <c r="J178" s="52"/>
      <c r="K178" s="49"/>
      <c r="L178" s="49"/>
    </row>
    <row r="179" spans="2:12" ht="38.25" x14ac:dyDescent="0.25">
      <c r="B179" s="263" t="s">
        <v>1146</v>
      </c>
      <c r="C179" s="263" t="s">
        <v>1147</v>
      </c>
      <c r="D179" s="289">
        <v>1</v>
      </c>
      <c r="E179" s="290" t="s">
        <v>1519</v>
      </c>
      <c r="F179" s="893" t="s">
        <v>1149</v>
      </c>
      <c r="G179" s="49"/>
      <c r="H179" s="49"/>
      <c r="I179" s="49"/>
      <c r="J179" s="52"/>
      <c r="K179" s="49"/>
      <c r="L179" s="49"/>
    </row>
    <row r="180" spans="2:12" ht="89.25" x14ac:dyDescent="0.25">
      <c r="B180" s="263" t="s">
        <v>1150</v>
      </c>
      <c r="C180" s="263" t="s">
        <v>1151</v>
      </c>
      <c r="D180" s="289">
        <v>1</v>
      </c>
      <c r="E180" s="290" t="s">
        <v>1152</v>
      </c>
      <c r="F180" s="893"/>
      <c r="G180" s="49"/>
      <c r="H180" s="49"/>
      <c r="I180" s="49"/>
      <c r="J180" s="52"/>
      <c r="K180" s="49"/>
      <c r="L180" s="49"/>
    </row>
    <row r="181" spans="2:12" ht="63.75" x14ac:dyDescent="0.25">
      <c r="B181" s="263" t="s">
        <v>1153</v>
      </c>
      <c r="C181" s="263" t="s">
        <v>1154</v>
      </c>
      <c r="D181" s="274">
        <v>1</v>
      </c>
      <c r="E181" s="290" t="s">
        <v>1155</v>
      </c>
      <c r="F181" s="893"/>
      <c r="G181" s="49"/>
      <c r="H181" s="49"/>
      <c r="I181" s="49"/>
      <c r="J181" s="52"/>
      <c r="K181" s="49"/>
      <c r="L181" s="49"/>
    </row>
    <row r="182" spans="2:12" ht="76.5" x14ac:dyDescent="0.25">
      <c r="B182" s="286" t="s">
        <v>1156</v>
      </c>
      <c r="C182" s="286" t="s">
        <v>1157</v>
      </c>
      <c r="D182" s="291">
        <v>1</v>
      </c>
      <c r="E182" s="286" t="s">
        <v>1158</v>
      </c>
      <c r="F182" s="893"/>
      <c r="G182" s="49"/>
      <c r="H182" s="49"/>
      <c r="I182" s="49"/>
      <c r="J182" s="52"/>
      <c r="K182" s="49"/>
      <c r="L182" s="49"/>
    </row>
    <row r="183" spans="2:12" ht="136.5" customHeight="1" x14ac:dyDescent="0.25">
      <c r="B183" s="284" t="s">
        <v>1075</v>
      </c>
      <c r="C183" s="292" t="s">
        <v>1159</v>
      </c>
      <c r="D183" s="293">
        <v>1</v>
      </c>
      <c r="E183" s="458" t="s">
        <v>1520</v>
      </c>
      <c r="F183" s="894" t="s">
        <v>1161</v>
      </c>
      <c r="G183" s="49"/>
      <c r="H183" s="49"/>
      <c r="I183" s="49"/>
      <c r="J183" s="52"/>
      <c r="K183" s="49"/>
      <c r="L183" s="49"/>
    </row>
    <row r="184" spans="2:12" ht="255" x14ac:dyDescent="0.25">
      <c r="B184" s="284" t="s">
        <v>1162</v>
      </c>
      <c r="C184" s="292" t="s">
        <v>1163</v>
      </c>
      <c r="D184" s="293">
        <v>1</v>
      </c>
      <c r="E184" s="458" t="s">
        <v>1164</v>
      </c>
      <c r="F184" s="894"/>
      <c r="G184" s="49"/>
      <c r="H184" s="49"/>
      <c r="I184" s="49"/>
      <c r="J184" s="52"/>
      <c r="K184" s="49"/>
      <c r="L184" s="49"/>
    </row>
    <row r="185" spans="2:12" ht="60" x14ac:dyDescent="0.25">
      <c r="B185" s="284" t="s">
        <v>1165</v>
      </c>
      <c r="C185" s="292" t="s">
        <v>1166</v>
      </c>
      <c r="D185" s="293">
        <v>1</v>
      </c>
      <c r="E185" s="458" t="s">
        <v>1167</v>
      </c>
      <c r="F185" s="894"/>
      <c r="G185" s="49"/>
      <c r="H185" s="49"/>
      <c r="I185" s="49"/>
      <c r="J185" s="52"/>
      <c r="K185" s="49"/>
      <c r="L185" s="49"/>
    </row>
    <row r="186" spans="2:12" ht="75" x14ac:dyDescent="0.25">
      <c r="B186" s="284" t="s">
        <v>1127</v>
      </c>
      <c r="C186" s="292" t="s">
        <v>1168</v>
      </c>
      <c r="D186" s="293">
        <v>1</v>
      </c>
      <c r="E186" s="458" t="s">
        <v>1169</v>
      </c>
      <c r="F186" s="894"/>
      <c r="G186" s="49"/>
      <c r="H186" s="49"/>
      <c r="I186" s="49"/>
      <c r="J186" s="52"/>
      <c r="K186" s="49"/>
      <c r="L186" s="49"/>
    </row>
    <row r="187" spans="2:12" ht="90" x14ac:dyDescent="0.25">
      <c r="B187" s="284" t="s">
        <v>1130</v>
      </c>
      <c r="C187" s="292" t="s">
        <v>1170</v>
      </c>
      <c r="D187" s="293">
        <v>1</v>
      </c>
      <c r="E187" s="458" t="s">
        <v>1171</v>
      </c>
      <c r="F187" s="894"/>
      <c r="G187" s="49"/>
      <c r="H187" s="49"/>
      <c r="I187" s="49"/>
      <c r="J187" s="52"/>
      <c r="K187" s="49"/>
      <c r="L187" s="49"/>
    </row>
    <row r="188" spans="2:12" ht="120" x14ac:dyDescent="0.25">
      <c r="B188" s="284" t="s">
        <v>1092</v>
      </c>
      <c r="C188" s="292" t="s">
        <v>1172</v>
      </c>
      <c r="D188" s="293">
        <v>0.85</v>
      </c>
      <c r="E188" s="458" t="s">
        <v>1521</v>
      </c>
      <c r="F188" s="894"/>
      <c r="G188" s="49"/>
      <c r="H188" s="49"/>
      <c r="I188" s="49"/>
      <c r="J188" s="52"/>
      <c r="K188" s="49"/>
      <c r="L188" s="49"/>
    </row>
    <row r="189" spans="2:12" ht="75" x14ac:dyDescent="0.25">
      <c r="B189" s="284" t="s">
        <v>1174</v>
      </c>
      <c r="C189" s="292" t="s">
        <v>1175</v>
      </c>
      <c r="D189" s="293">
        <v>1</v>
      </c>
      <c r="E189" s="458" t="s">
        <v>1176</v>
      </c>
      <c r="F189" s="894"/>
      <c r="G189" s="49"/>
      <c r="H189" s="49"/>
      <c r="I189" s="49"/>
      <c r="J189" s="52"/>
      <c r="K189" s="49"/>
      <c r="L189" s="49"/>
    </row>
    <row r="190" spans="2:12" ht="45" x14ac:dyDescent="0.25">
      <c r="B190" s="284" t="s">
        <v>1177</v>
      </c>
      <c r="C190" s="292" t="s">
        <v>1178</v>
      </c>
      <c r="D190" s="293">
        <v>1</v>
      </c>
      <c r="E190" s="458" t="s">
        <v>1179</v>
      </c>
      <c r="F190" s="894"/>
      <c r="G190" s="49"/>
      <c r="H190" s="49"/>
      <c r="I190" s="49"/>
      <c r="J190" s="52"/>
      <c r="K190" s="49"/>
      <c r="L190" s="49"/>
    </row>
    <row r="191" spans="2:12" ht="60" x14ac:dyDescent="0.25">
      <c r="B191" s="284" t="s">
        <v>1039</v>
      </c>
      <c r="C191" s="403" t="s">
        <v>1180</v>
      </c>
      <c r="D191" s="404">
        <v>0.7</v>
      </c>
      <c r="E191" s="459" t="s">
        <v>1181</v>
      </c>
      <c r="F191" s="894"/>
      <c r="G191" s="49"/>
      <c r="H191" s="49"/>
      <c r="I191" s="49"/>
      <c r="J191" s="52"/>
      <c r="K191" s="49"/>
      <c r="L191" s="49"/>
    </row>
    <row r="192" spans="2:12" ht="222" customHeight="1" x14ac:dyDescent="0.25">
      <c r="B192" s="401" t="s">
        <v>1182</v>
      </c>
      <c r="C192" s="400" t="s">
        <v>1522</v>
      </c>
      <c r="D192" s="399">
        <v>0.97</v>
      </c>
      <c r="E192" s="400" t="s">
        <v>1523</v>
      </c>
      <c r="F192" s="817" t="s">
        <v>1185</v>
      </c>
      <c r="G192" s="49"/>
      <c r="H192" s="49"/>
      <c r="I192" s="49"/>
      <c r="J192" s="52"/>
      <c r="K192" s="49"/>
      <c r="L192" s="49"/>
    </row>
    <row r="193" spans="2:13" ht="409.5" x14ac:dyDescent="0.25">
      <c r="B193" s="402" t="s">
        <v>1186</v>
      </c>
      <c r="C193" s="400" t="s">
        <v>1524</v>
      </c>
      <c r="D193" s="399">
        <v>0.96</v>
      </c>
      <c r="E193" s="400" t="s">
        <v>1525</v>
      </c>
      <c r="F193" s="817"/>
      <c r="G193" s="49"/>
      <c r="H193" s="49"/>
      <c r="I193" s="49"/>
      <c r="J193" s="52"/>
      <c r="K193" s="49"/>
      <c r="L193" s="49"/>
    </row>
    <row r="194" spans="2:13" ht="113.25" customHeight="1" x14ac:dyDescent="0.25">
      <c r="B194" s="297" t="s">
        <v>1189</v>
      </c>
      <c r="C194" s="405" t="s">
        <v>1190</v>
      </c>
      <c r="D194" s="406"/>
      <c r="E194" s="405"/>
      <c r="F194" s="817"/>
      <c r="G194" s="49"/>
      <c r="H194" s="49"/>
      <c r="I194" s="49"/>
      <c r="J194" s="52"/>
      <c r="K194" s="49"/>
      <c r="L194" s="49"/>
    </row>
    <row r="195" spans="2:13" x14ac:dyDescent="0.25">
      <c r="B195" s="259"/>
      <c r="C195" s="259"/>
      <c r="D195" s="259"/>
      <c r="E195" s="259"/>
      <c r="F195" s="73"/>
      <c r="G195" s="49"/>
      <c r="H195" s="49"/>
      <c r="I195" s="49"/>
      <c r="J195" s="52"/>
      <c r="K195" s="49"/>
      <c r="L195" s="49"/>
    </row>
    <row r="196" spans="2:13" x14ac:dyDescent="0.25">
      <c r="B196" s="259"/>
      <c r="C196" s="259"/>
      <c r="D196" s="259"/>
      <c r="E196" s="259"/>
      <c r="F196" s="73"/>
      <c r="G196" s="49"/>
      <c r="H196" s="49"/>
      <c r="I196" s="49"/>
      <c r="J196" s="52"/>
      <c r="K196" s="49"/>
      <c r="L196" s="49"/>
    </row>
    <row r="197" spans="2:13" x14ac:dyDescent="0.25">
      <c r="B197" s="71"/>
      <c r="C197" s="71"/>
      <c r="D197" s="71"/>
      <c r="E197" s="49"/>
      <c r="F197" s="49"/>
      <c r="G197" s="49"/>
      <c r="H197" s="49"/>
      <c r="I197" s="49"/>
      <c r="J197" s="52"/>
      <c r="K197" s="49"/>
      <c r="L197" s="49"/>
    </row>
    <row r="198" spans="2:13" ht="15.75" thickBot="1" x14ac:dyDescent="0.3">
      <c r="B198" s="49"/>
      <c r="C198" s="49"/>
      <c r="D198" s="49"/>
      <c r="E198" s="49"/>
      <c r="F198" s="49"/>
      <c r="G198" s="49"/>
      <c r="H198" s="49"/>
      <c r="I198" s="49"/>
      <c r="J198" s="49"/>
      <c r="K198" s="49"/>
      <c r="L198" s="49"/>
    </row>
    <row r="199" spans="2:13" ht="15.75" customHeight="1" thickBot="1" x14ac:dyDescent="0.3">
      <c r="B199" s="716" t="s">
        <v>151</v>
      </c>
      <c r="C199" s="717"/>
      <c r="D199" s="717"/>
      <c r="E199" s="717"/>
      <c r="F199" s="718"/>
      <c r="G199" s="49"/>
      <c r="H199" s="49"/>
      <c r="I199" s="49"/>
      <c r="J199" s="49"/>
      <c r="K199" s="49"/>
      <c r="L199" s="49"/>
      <c r="M199" s="67"/>
    </row>
    <row r="200" spans="2:13" ht="15.75" customHeight="1" x14ac:dyDescent="0.25">
      <c r="B200" s="714" t="s">
        <v>285</v>
      </c>
      <c r="C200" s="722" t="s">
        <v>83</v>
      </c>
      <c r="D200" s="756" t="s">
        <v>148</v>
      </c>
      <c r="E200" s="725" t="s">
        <v>149</v>
      </c>
      <c r="F200" s="719" t="s">
        <v>150</v>
      </c>
      <c r="G200" s="49"/>
      <c r="H200" s="49"/>
      <c r="I200" s="49"/>
      <c r="J200" s="49"/>
      <c r="K200" s="49"/>
      <c r="L200" s="49"/>
      <c r="M200" s="49"/>
    </row>
    <row r="201" spans="2:13" ht="15" customHeight="1" x14ac:dyDescent="0.25">
      <c r="B201" s="715"/>
      <c r="C201" s="723"/>
      <c r="D201" s="757"/>
      <c r="E201" s="726"/>
      <c r="F201" s="720"/>
      <c r="G201" s="49"/>
      <c r="H201" s="49"/>
      <c r="I201" s="49"/>
      <c r="J201" s="49"/>
      <c r="K201" s="49"/>
      <c r="L201" s="49"/>
      <c r="M201" s="49"/>
    </row>
    <row r="202" spans="2:13" ht="46.5" customHeight="1" x14ac:dyDescent="0.25">
      <c r="B202" s="715"/>
      <c r="C202" s="723"/>
      <c r="D202" s="757"/>
      <c r="E202" s="726"/>
      <c r="F202" s="720"/>
      <c r="G202" s="49"/>
      <c r="H202" s="49"/>
      <c r="I202" s="49"/>
      <c r="J202" s="49"/>
      <c r="K202" s="49"/>
      <c r="L202" s="49"/>
      <c r="M202" s="49"/>
    </row>
    <row r="203" spans="2:13" ht="29.25" customHeight="1" x14ac:dyDescent="0.25">
      <c r="B203" s="173" t="s">
        <v>1251</v>
      </c>
      <c r="C203" s="318">
        <v>619034.55999999994</v>
      </c>
      <c r="D203" s="318">
        <v>567092.70000000019</v>
      </c>
      <c r="E203" s="319">
        <f>+D203/C203</f>
        <v>0.91609214839313691</v>
      </c>
      <c r="F203" s="871" t="s">
        <v>1567</v>
      </c>
      <c r="G203" s="478"/>
      <c r="H203" s="49"/>
      <c r="I203" s="49"/>
      <c r="J203" s="49"/>
      <c r="K203" s="49"/>
      <c r="L203" s="49"/>
      <c r="M203" s="49"/>
    </row>
    <row r="204" spans="2:13" x14ac:dyDescent="0.25">
      <c r="B204" s="173" t="s">
        <v>1252</v>
      </c>
      <c r="C204" s="318">
        <v>90165.29</v>
      </c>
      <c r="D204" s="318">
        <v>81164.11</v>
      </c>
      <c r="E204" s="319">
        <f t="shared" ref="E204:E220" si="0">+D204/C204</f>
        <v>0.90017023180427869</v>
      </c>
      <c r="F204" s="872"/>
      <c r="G204" s="478"/>
      <c r="H204" s="49"/>
      <c r="I204" s="49"/>
      <c r="J204" s="49"/>
      <c r="K204" s="49"/>
      <c r="L204" s="49"/>
      <c r="M204" s="49"/>
    </row>
    <row r="205" spans="2:13" x14ac:dyDescent="0.25">
      <c r="B205" s="173" t="s">
        <v>1253</v>
      </c>
      <c r="C205" s="318">
        <v>450639.29999999993</v>
      </c>
      <c r="D205" s="318">
        <v>435032.47</v>
      </c>
      <c r="E205" s="319">
        <f t="shared" si="0"/>
        <v>0.96536735699704845</v>
      </c>
      <c r="F205" s="872"/>
      <c r="G205" s="478"/>
      <c r="H205" s="49"/>
      <c r="I205" s="49"/>
      <c r="J205" s="49"/>
      <c r="K205" s="49"/>
      <c r="L205" s="49"/>
      <c r="M205" s="49"/>
    </row>
    <row r="206" spans="2:13" x14ac:dyDescent="0.25">
      <c r="B206" s="173" t="s">
        <v>1254</v>
      </c>
      <c r="C206" s="318">
        <v>2119719.92</v>
      </c>
      <c r="D206" s="318">
        <v>1889693.4300000004</v>
      </c>
      <c r="E206" s="319">
        <f t="shared" si="0"/>
        <v>0.891482602097734</v>
      </c>
      <c r="F206" s="872"/>
      <c r="G206" s="478"/>
      <c r="H206" s="49"/>
      <c r="I206" s="49"/>
      <c r="J206" s="49"/>
      <c r="K206" s="49"/>
      <c r="L206" s="49"/>
      <c r="M206" s="49"/>
    </row>
    <row r="207" spans="2:13" x14ac:dyDescent="0.25">
      <c r="B207" s="173" t="s">
        <v>1185</v>
      </c>
      <c r="C207" s="318">
        <v>433921.90999999992</v>
      </c>
      <c r="D207" s="318">
        <v>348681.42000000004</v>
      </c>
      <c r="E207" s="319">
        <f t="shared" si="0"/>
        <v>0.80355799503187131</v>
      </c>
      <c r="F207" s="872"/>
      <c r="G207" s="478"/>
      <c r="H207" s="49"/>
      <c r="I207" s="49"/>
      <c r="J207" s="49"/>
      <c r="K207" s="49"/>
      <c r="L207" s="49"/>
      <c r="M207" s="49"/>
    </row>
    <row r="208" spans="2:13" x14ac:dyDescent="0.25">
      <c r="B208" s="173" t="s">
        <v>1255</v>
      </c>
      <c r="C208" s="318">
        <v>708588.24</v>
      </c>
      <c r="D208" s="318">
        <v>673406.66999999981</v>
      </c>
      <c r="E208" s="319">
        <f t="shared" si="0"/>
        <v>0.95034976871758392</v>
      </c>
      <c r="F208" s="872"/>
      <c r="G208" s="478"/>
      <c r="H208" s="49"/>
      <c r="I208" s="49"/>
      <c r="J208" s="49"/>
      <c r="K208" s="49"/>
      <c r="L208" s="49"/>
      <c r="M208" s="49"/>
    </row>
    <row r="209" spans="2:13" x14ac:dyDescent="0.25">
      <c r="B209" s="173" t="s">
        <v>1256</v>
      </c>
      <c r="C209" s="318">
        <v>1490528.32</v>
      </c>
      <c r="D209" s="318">
        <v>1444509.3300000003</v>
      </c>
      <c r="E209" s="319">
        <f t="shared" si="0"/>
        <v>0.96912571912756429</v>
      </c>
      <c r="F209" s="872"/>
      <c r="G209" s="478"/>
      <c r="H209" s="49"/>
      <c r="I209" s="49"/>
      <c r="J209" s="49"/>
      <c r="K209" s="49"/>
      <c r="L209" s="49"/>
      <c r="M209" s="49"/>
    </row>
    <row r="210" spans="2:13" x14ac:dyDescent="0.25">
      <c r="B210" s="173" t="s">
        <v>1242</v>
      </c>
      <c r="C210" s="318">
        <v>3063243.0100000002</v>
      </c>
      <c r="D210" s="318">
        <v>2731618.0800000005</v>
      </c>
      <c r="E210" s="319">
        <f t="shared" si="0"/>
        <v>0.89174057398730511</v>
      </c>
      <c r="F210" s="872"/>
      <c r="G210" s="478"/>
      <c r="H210" s="49"/>
      <c r="I210" s="49"/>
      <c r="J210" s="49"/>
      <c r="K210" s="49"/>
      <c r="L210" s="49"/>
      <c r="M210" s="49"/>
    </row>
    <row r="211" spans="2:13" x14ac:dyDescent="0.25">
      <c r="B211" s="173" t="s">
        <v>1121</v>
      </c>
      <c r="C211" s="318">
        <v>1483021.59</v>
      </c>
      <c r="D211" s="318">
        <v>1130440.29</v>
      </c>
      <c r="E211" s="319">
        <f t="shared" si="0"/>
        <v>0.76225477607510761</v>
      </c>
      <c r="F211" s="872"/>
      <c r="G211" s="478"/>
      <c r="H211" s="49"/>
      <c r="I211" s="49"/>
      <c r="J211" s="49"/>
      <c r="K211" s="49"/>
      <c r="L211" s="49"/>
      <c r="M211" s="49"/>
    </row>
    <row r="212" spans="2:13" ht="27.75" customHeight="1" x14ac:dyDescent="0.25">
      <c r="B212" s="173" t="s">
        <v>1243</v>
      </c>
      <c r="C212" s="318">
        <v>56881.81</v>
      </c>
      <c r="D212" s="318">
        <v>53404.83</v>
      </c>
      <c r="E212" s="319">
        <f t="shared" si="0"/>
        <v>0.93887360476046744</v>
      </c>
      <c r="F212" s="872"/>
      <c r="G212" s="478"/>
      <c r="H212" s="49"/>
      <c r="I212" s="49"/>
      <c r="J212" s="49"/>
      <c r="K212" s="49"/>
      <c r="L212" s="49"/>
      <c r="M212" s="49"/>
    </row>
    <row r="213" spans="2:13" x14ac:dyDescent="0.25">
      <c r="B213" s="173" t="s">
        <v>1111</v>
      </c>
      <c r="C213" s="318">
        <v>196834.85</v>
      </c>
      <c r="D213" s="318">
        <v>166455.04000000004</v>
      </c>
      <c r="E213" s="319">
        <f t="shared" si="0"/>
        <v>0.84565837807684985</v>
      </c>
      <c r="F213" s="872"/>
      <c r="G213" s="478"/>
      <c r="H213" s="49"/>
      <c r="I213" s="49"/>
      <c r="J213" s="49"/>
      <c r="K213" s="49"/>
      <c r="L213" s="49"/>
      <c r="M213" s="49"/>
    </row>
    <row r="214" spans="2:13" x14ac:dyDescent="0.25">
      <c r="B214" s="173" t="s">
        <v>1244</v>
      </c>
      <c r="C214" s="318">
        <v>1824213.9700000002</v>
      </c>
      <c r="D214" s="318">
        <v>1706050.46</v>
      </c>
      <c r="E214" s="319">
        <f t="shared" si="0"/>
        <v>0.93522497253981662</v>
      </c>
      <c r="F214" s="872"/>
      <c r="G214" s="49"/>
      <c r="H214" s="49"/>
      <c r="I214" s="49"/>
      <c r="J214" s="49"/>
      <c r="K214" s="49"/>
      <c r="L214" s="49"/>
      <c r="M214" s="49"/>
    </row>
    <row r="215" spans="2:13" ht="27" customHeight="1" x14ac:dyDescent="0.25">
      <c r="B215" s="173" t="s">
        <v>1245</v>
      </c>
      <c r="C215" s="318">
        <v>20897116.890000001</v>
      </c>
      <c r="D215" s="318">
        <v>17368729.819999997</v>
      </c>
      <c r="E215" s="319">
        <f t="shared" si="0"/>
        <v>0.83115436026065104</v>
      </c>
      <c r="F215" s="872"/>
      <c r="G215" s="49"/>
      <c r="H215" s="49"/>
      <c r="I215" s="49"/>
      <c r="J215" s="49"/>
      <c r="K215" s="49"/>
      <c r="L215" s="49"/>
      <c r="M215" s="49"/>
    </row>
    <row r="216" spans="2:13" x14ac:dyDescent="0.25">
      <c r="B216" s="173" t="s">
        <v>1246</v>
      </c>
      <c r="C216" s="318">
        <v>763604.99</v>
      </c>
      <c r="D216" s="318">
        <v>602351.88</v>
      </c>
      <c r="E216" s="319">
        <f t="shared" si="0"/>
        <v>0.78882653713407502</v>
      </c>
      <c r="F216" s="872"/>
      <c r="G216" s="49"/>
      <c r="H216" s="49"/>
      <c r="I216" s="49"/>
      <c r="J216" s="49"/>
      <c r="K216" s="49"/>
      <c r="L216" s="49"/>
      <c r="M216" s="49"/>
    </row>
    <row r="217" spans="2:13" ht="25.5" x14ac:dyDescent="0.25">
      <c r="B217" s="173" t="s">
        <v>1247</v>
      </c>
      <c r="C217" s="318">
        <v>5518298.6100000003</v>
      </c>
      <c r="D217" s="318">
        <v>4622663.4400000013</v>
      </c>
      <c r="E217" s="319">
        <f t="shared" si="0"/>
        <v>0.83769722639203115</v>
      </c>
      <c r="F217" s="872"/>
      <c r="G217" s="49"/>
      <c r="H217" s="49"/>
      <c r="I217" s="49"/>
      <c r="J217" s="49"/>
      <c r="K217" s="49"/>
      <c r="L217" s="49"/>
      <c r="M217" s="49"/>
    </row>
    <row r="218" spans="2:13" ht="24.75" customHeight="1" x14ac:dyDescent="0.25">
      <c r="B218" s="173" t="s">
        <v>1248</v>
      </c>
      <c r="C218" s="318">
        <v>1537346.38</v>
      </c>
      <c r="D218" s="318">
        <v>1268266.0299999998</v>
      </c>
      <c r="E218" s="319">
        <f t="shared" si="0"/>
        <v>0.82497090213332402</v>
      </c>
      <c r="F218" s="872"/>
      <c r="G218" s="49"/>
      <c r="H218" s="49"/>
      <c r="I218" s="49"/>
      <c r="J218" s="49"/>
      <c r="K218" s="49"/>
      <c r="L218" s="49"/>
      <c r="M218" s="49"/>
    </row>
    <row r="219" spans="2:13" x14ac:dyDescent="0.25">
      <c r="B219" s="173" t="s">
        <v>1249</v>
      </c>
      <c r="C219" s="318">
        <v>208.07999999999998</v>
      </c>
      <c r="D219" s="318">
        <v>208.07999999999998</v>
      </c>
      <c r="E219" s="319">
        <f t="shared" si="0"/>
        <v>1</v>
      </c>
      <c r="F219" s="872"/>
      <c r="G219" s="49"/>
      <c r="H219" s="49"/>
      <c r="I219" s="49"/>
      <c r="J219" s="49"/>
      <c r="K219" s="49"/>
      <c r="L219" s="49"/>
      <c r="M219" s="49"/>
    </row>
    <row r="220" spans="2:13" x14ac:dyDescent="0.25">
      <c r="B220" s="173" t="s">
        <v>1250</v>
      </c>
      <c r="C220" s="318">
        <v>21559135.73</v>
      </c>
      <c r="D220" s="318">
        <v>8541966.0599999987</v>
      </c>
      <c r="E220" s="319">
        <f t="shared" si="0"/>
        <v>0.39621096907487202</v>
      </c>
      <c r="F220" s="873"/>
      <c r="G220" s="49"/>
      <c r="H220" s="49"/>
      <c r="I220" s="49"/>
      <c r="J220" s="49"/>
      <c r="K220" s="49"/>
      <c r="L220" s="49"/>
      <c r="M220" s="49"/>
    </row>
    <row r="221" spans="2:13" x14ac:dyDescent="0.25">
      <c r="B221" s="478"/>
      <c r="C221" s="444"/>
      <c r="D221" s="444"/>
      <c r="E221" s="445"/>
      <c r="F221" s="478"/>
      <c r="G221" s="49"/>
      <c r="H221" s="49"/>
      <c r="I221" s="49"/>
      <c r="J221" s="49"/>
      <c r="K221" s="49"/>
      <c r="L221" s="49"/>
      <c r="M221" s="49"/>
    </row>
    <row r="222" spans="2:13" ht="15.75" thickBot="1" x14ac:dyDescent="0.3">
      <c r="B222" s="77"/>
      <c r="C222" s="77"/>
      <c r="D222" s="77"/>
      <c r="E222" s="77"/>
      <c r="F222" s="77"/>
      <c r="G222" s="49"/>
      <c r="H222" s="49"/>
      <c r="I222" s="49"/>
      <c r="J222" s="52"/>
      <c r="K222" s="49"/>
      <c r="L222" s="49"/>
    </row>
    <row r="223" spans="2:13" ht="52.5" customHeight="1" thickBot="1" x14ac:dyDescent="0.3">
      <c r="B223" s="78" t="s">
        <v>86</v>
      </c>
      <c r="C223" s="79" t="s">
        <v>87</v>
      </c>
      <c r="D223" s="79" t="s">
        <v>88</v>
      </c>
      <c r="E223" s="79" t="s">
        <v>89</v>
      </c>
      <c r="F223" s="79" t="s">
        <v>90</v>
      </c>
      <c r="G223" s="79" t="s">
        <v>248</v>
      </c>
      <c r="H223" s="49"/>
      <c r="I223" s="49"/>
      <c r="J223" s="52"/>
      <c r="K223" s="49"/>
      <c r="L223" s="49"/>
    </row>
    <row r="224" spans="2:13" ht="27" thickBot="1" x14ac:dyDescent="0.3">
      <c r="B224" s="441">
        <v>68248937.840000004</v>
      </c>
      <c r="C224" s="441">
        <v>7677872.8200000003</v>
      </c>
      <c r="D224" s="441">
        <v>7068070.1900000004</v>
      </c>
      <c r="E224" s="441">
        <v>53849513.439999998</v>
      </c>
      <c r="F224" s="441">
        <v>36406760.259999998</v>
      </c>
      <c r="G224" s="440">
        <v>0.71</v>
      </c>
      <c r="H224" s="49"/>
      <c r="I224" s="443"/>
      <c r="J224" s="52"/>
      <c r="K224" s="49"/>
      <c r="L224" s="49"/>
    </row>
    <row r="225" spans="2:12" ht="15.75" thickBot="1" x14ac:dyDescent="0.3">
      <c r="B225" s="76"/>
      <c r="C225" s="76"/>
      <c r="D225" s="76"/>
      <c r="E225" s="442"/>
      <c r="F225" s="442"/>
      <c r="G225" s="442"/>
      <c r="H225" s="49"/>
      <c r="I225" s="49"/>
      <c r="J225" s="52"/>
      <c r="K225" s="49"/>
      <c r="L225" s="49"/>
    </row>
    <row r="226" spans="2:12" ht="15.75" thickBot="1" x14ac:dyDescent="0.3">
      <c r="B226" s="52"/>
      <c r="C226" s="52"/>
      <c r="D226" s="52"/>
      <c r="E226" s="49"/>
      <c r="F226" s="49"/>
      <c r="G226" s="49"/>
      <c r="H226" s="49"/>
      <c r="I226" s="52"/>
      <c r="J226" s="52"/>
      <c r="K226" s="49"/>
      <c r="L226" s="49"/>
    </row>
    <row r="227" spans="2:12" ht="15.75" thickBot="1" x14ac:dyDescent="0.3">
      <c r="B227" s="716" t="s">
        <v>250</v>
      </c>
      <c r="C227" s="717"/>
      <c r="D227" s="717"/>
      <c r="E227" s="717"/>
      <c r="F227" s="718"/>
      <c r="G227" s="49"/>
      <c r="H227" s="49"/>
      <c r="I227" s="52"/>
      <c r="J227" s="52"/>
      <c r="K227" s="49"/>
      <c r="L227" s="49"/>
    </row>
    <row r="228" spans="2:12" ht="69" customHeight="1" thickBot="1" x14ac:dyDescent="0.3">
      <c r="B228" s="26" t="s">
        <v>251</v>
      </c>
      <c r="C228" s="26" t="s">
        <v>99</v>
      </c>
      <c r="D228" s="27" t="s">
        <v>252</v>
      </c>
      <c r="E228" s="27" t="s">
        <v>100</v>
      </c>
      <c r="F228" s="27" t="s">
        <v>150</v>
      </c>
      <c r="G228" s="73"/>
      <c r="H228" s="49"/>
      <c r="I228" s="73"/>
      <c r="J228" s="52"/>
      <c r="K228" s="49"/>
      <c r="L228" s="49"/>
    </row>
    <row r="229" spans="2:12" ht="15.75" thickBot="1" x14ac:dyDescent="0.3">
      <c r="B229" s="81" t="s">
        <v>406</v>
      </c>
      <c r="C229" s="351">
        <f>+B224</f>
        <v>68248937.840000004</v>
      </c>
      <c r="D229" s="351">
        <f>+C229</f>
        <v>68248937.840000004</v>
      </c>
      <c r="E229" s="352">
        <f>+D229/C229</f>
        <v>1</v>
      </c>
      <c r="F229" s="180" t="s">
        <v>1569</v>
      </c>
      <c r="G229" s="73"/>
      <c r="H229" s="49"/>
      <c r="I229" s="73"/>
      <c r="J229" s="52"/>
      <c r="K229" s="49"/>
      <c r="L229" s="49"/>
    </row>
    <row r="230" spans="2:12" ht="15.75" thickBot="1" x14ac:dyDescent="0.3">
      <c r="B230" s="73"/>
      <c r="C230" s="73"/>
      <c r="D230" s="73"/>
      <c r="E230" s="73"/>
      <c r="F230" s="73"/>
      <c r="G230" s="73"/>
      <c r="H230" s="49"/>
      <c r="I230" s="73"/>
      <c r="J230" s="52"/>
      <c r="K230" s="49"/>
      <c r="L230" s="49"/>
    </row>
    <row r="231" spans="2:12" ht="49.5" customHeight="1" thickBot="1" x14ac:dyDescent="0.3">
      <c r="B231" s="18" t="s">
        <v>96</v>
      </c>
      <c r="C231" s="19" t="s">
        <v>4</v>
      </c>
      <c r="D231" s="20" t="s">
        <v>169</v>
      </c>
      <c r="E231" s="20" t="s">
        <v>170</v>
      </c>
      <c r="F231" s="27" t="s">
        <v>150</v>
      </c>
      <c r="G231" s="73"/>
      <c r="H231" s="49"/>
      <c r="I231" s="73"/>
      <c r="J231" s="52"/>
      <c r="K231" s="49"/>
      <c r="L231" s="49"/>
    </row>
    <row r="232" spans="2:12" ht="87" customHeight="1" thickBot="1" x14ac:dyDescent="0.3">
      <c r="B232" s="83" t="s">
        <v>168</v>
      </c>
      <c r="C232" s="84" t="s">
        <v>406</v>
      </c>
      <c r="D232" s="85" t="s">
        <v>193</v>
      </c>
      <c r="E232" s="85" t="s">
        <v>1384</v>
      </c>
      <c r="F232" s="407" t="s">
        <v>1585</v>
      </c>
      <c r="G232" s="73"/>
      <c r="H232" s="49"/>
      <c r="I232" s="73"/>
      <c r="J232" s="52"/>
      <c r="K232" s="49"/>
      <c r="L232" s="49"/>
    </row>
    <row r="233" spans="2:12" ht="15.75" thickBot="1" x14ac:dyDescent="0.3">
      <c r="B233" s="73"/>
      <c r="C233" s="73"/>
      <c r="D233" s="73"/>
      <c r="E233" s="73"/>
      <c r="F233" s="73"/>
      <c r="G233" s="73"/>
      <c r="H233" s="49"/>
      <c r="I233" s="73"/>
      <c r="J233" s="52"/>
      <c r="K233" s="49"/>
      <c r="L233" s="49"/>
    </row>
    <row r="234" spans="2:12" ht="51.75" thickBot="1" x14ac:dyDescent="0.3">
      <c r="B234" s="86" t="s">
        <v>171</v>
      </c>
      <c r="C234" s="19" t="s">
        <v>4</v>
      </c>
      <c r="D234" s="73"/>
      <c r="E234" s="73"/>
      <c r="F234" s="73"/>
      <c r="G234" s="73"/>
      <c r="H234" s="49"/>
      <c r="I234" s="73"/>
      <c r="J234" s="52"/>
      <c r="K234" s="49"/>
      <c r="L234" s="49"/>
    </row>
    <row r="235" spans="2:12" ht="66.75" customHeight="1" thickBot="1" x14ac:dyDescent="0.3">
      <c r="B235" s="21" t="s">
        <v>172</v>
      </c>
      <c r="C235" s="22" t="s">
        <v>97</v>
      </c>
      <c r="D235" s="22" t="s">
        <v>98</v>
      </c>
      <c r="E235" s="39" t="s">
        <v>173</v>
      </c>
      <c r="F235" s="40" t="s">
        <v>38</v>
      </c>
      <c r="G235" s="23" t="s">
        <v>45</v>
      </c>
      <c r="H235" s="73"/>
      <c r="I235" s="73"/>
      <c r="J235" s="52"/>
      <c r="K235" s="49"/>
      <c r="L235" s="49"/>
    </row>
    <row r="236" spans="2:12" ht="15.75" thickBot="1" x14ac:dyDescent="0.3">
      <c r="B236" s="74" t="s">
        <v>1242</v>
      </c>
      <c r="C236" s="437">
        <v>3063243.0100000002</v>
      </c>
      <c r="D236" s="437">
        <v>2731618.0800000005</v>
      </c>
      <c r="E236" s="306">
        <f>+D236/C236</f>
        <v>0.89174057398730511</v>
      </c>
      <c r="F236" s="74"/>
      <c r="G236" s="889" t="s">
        <v>1567</v>
      </c>
      <c r="H236" s="73"/>
      <c r="I236" s="73"/>
      <c r="J236" s="52"/>
      <c r="K236" s="49"/>
      <c r="L236" s="49"/>
    </row>
    <row r="237" spans="2:12" ht="15.75" thickBot="1" x14ac:dyDescent="0.3">
      <c r="B237" s="74" t="s">
        <v>1121</v>
      </c>
      <c r="C237" s="437">
        <v>1483021.59</v>
      </c>
      <c r="D237" s="437">
        <v>1130440.29</v>
      </c>
      <c r="E237" s="306">
        <f t="shared" ref="E237:E246" si="1">+D237/C237</f>
        <v>0.76225477607510761</v>
      </c>
      <c r="F237" s="74"/>
      <c r="G237" s="890"/>
      <c r="H237" s="73"/>
      <c r="I237" s="73"/>
      <c r="J237" s="52"/>
      <c r="K237" s="49"/>
      <c r="L237" s="49"/>
    </row>
    <row r="238" spans="2:12" ht="32.25" customHeight="1" thickBot="1" x14ac:dyDescent="0.3">
      <c r="B238" s="74" t="s">
        <v>1243</v>
      </c>
      <c r="C238" s="437">
        <v>56881.81</v>
      </c>
      <c r="D238" s="437">
        <v>53404.83</v>
      </c>
      <c r="E238" s="306">
        <f t="shared" si="1"/>
        <v>0.93887360476046744</v>
      </c>
      <c r="F238" s="74"/>
      <c r="G238" s="890"/>
      <c r="H238" s="73"/>
      <c r="I238" s="73"/>
      <c r="J238" s="52"/>
      <c r="K238" s="49"/>
      <c r="L238" s="49"/>
    </row>
    <row r="239" spans="2:12" ht="15.75" thickBot="1" x14ac:dyDescent="0.3">
      <c r="B239" s="74" t="s">
        <v>1111</v>
      </c>
      <c r="C239" s="437">
        <v>196834.85</v>
      </c>
      <c r="D239" s="437">
        <v>166455.04000000004</v>
      </c>
      <c r="E239" s="306">
        <f t="shared" si="1"/>
        <v>0.84565837807684985</v>
      </c>
      <c r="F239" s="74"/>
      <c r="G239" s="890"/>
      <c r="H239" s="73"/>
      <c r="I239" s="73"/>
      <c r="J239" s="52"/>
      <c r="K239" s="49"/>
      <c r="L239" s="49"/>
    </row>
    <row r="240" spans="2:12" ht="15.75" thickBot="1" x14ac:dyDescent="0.3">
      <c r="B240" s="74" t="s">
        <v>1244</v>
      </c>
      <c r="C240" s="437">
        <v>1824213.9700000002</v>
      </c>
      <c r="D240" s="437">
        <v>1706050.46</v>
      </c>
      <c r="E240" s="306">
        <f t="shared" si="1"/>
        <v>0.93522497253981662</v>
      </c>
      <c r="F240" s="74"/>
      <c r="G240" s="890"/>
      <c r="H240" s="73"/>
      <c r="I240" s="73"/>
      <c r="J240" s="52"/>
      <c r="K240" s="49"/>
      <c r="L240" s="49"/>
    </row>
    <row r="241" spans="2:12" ht="22.5" customHeight="1" thickBot="1" x14ac:dyDescent="0.3">
      <c r="B241" s="74" t="s">
        <v>1245</v>
      </c>
      <c r="C241" s="437">
        <v>20897116.890000001</v>
      </c>
      <c r="D241" s="437">
        <v>17368729.819999997</v>
      </c>
      <c r="E241" s="306">
        <f t="shared" si="1"/>
        <v>0.83115436026065104</v>
      </c>
      <c r="F241" s="74"/>
      <c r="G241" s="890"/>
      <c r="H241" s="73"/>
      <c r="I241" s="73"/>
      <c r="J241" s="52"/>
      <c r="K241" s="49"/>
      <c r="L241" s="49"/>
    </row>
    <row r="242" spans="2:12" ht="15.75" thickBot="1" x14ac:dyDescent="0.3">
      <c r="B242" s="74" t="s">
        <v>1246</v>
      </c>
      <c r="C242" s="437">
        <v>763604.99</v>
      </c>
      <c r="D242" s="437">
        <v>602351.88</v>
      </c>
      <c r="E242" s="306">
        <f t="shared" si="1"/>
        <v>0.78882653713407502</v>
      </c>
      <c r="F242" s="74"/>
      <c r="G242" s="890"/>
      <c r="H242" s="73"/>
      <c r="I242" s="73"/>
      <c r="J242" s="52"/>
      <c r="K242" s="49"/>
      <c r="L242" s="49"/>
    </row>
    <row r="243" spans="2:12" ht="26.25" thickBot="1" x14ac:dyDescent="0.3">
      <c r="B243" s="74" t="s">
        <v>1247</v>
      </c>
      <c r="C243" s="437">
        <v>5518298.6100000003</v>
      </c>
      <c r="D243" s="437">
        <v>4622663.4400000013</v>
      </c>
      <c r="E243" s="306">
        <f t="shared" si="1"/>
        <v>0.83769722639203115</v>
      </c>
      <c r="F243" s="74"/>
      <c r="G243" s="890"/>
      <c r="H243" s="73"/>
      <c r="I243" s="73"/>
      <c r="J243" s="52"/>
      <c r="K243" s="49"/>
      <c r="L243" s="49"/>
    </row>
    <row r="244" spans="2:12" ht="15.75" thickBot="1" x14ac:dyDescent="0.3">
      <c r="B244" s="74" t="s">
        <v>1248</v>
      </c>
      <c r="C244" s="437">
        <v>1537346.38</v>
      </c>
      <c r="D244" s="437">
        <v>1268266.0299999998</v>
      </c>
      <c r="E244" s="306">
        <f t="shared" si="1"/>
        <v>0.82497090213332402</v>
      </c>
      <c r="F244" s="74"/>
      <c r="G244" s="890"/>
      <c r="H244" s="73"/>
      <c r="I244" s="73"/>
      <c r="J244" s="52"/>
      <c r="K244" s="49"/>
      <c r="L244" s="49"/>
    </row>
    <row r="245" spans="2:12" ht="15.75" thickBot="1" x14ac:dyDescent="0.3">
      <c r="B245" s="74" t="s">
        <v>1249</v>
      </c>
      <c r="C245" s="437">
        <v>208.07999999999998</v>
      </c>
      <c r="D245" s="437">
        <v>208.07999999999998</v>
      </c>
      <c r="E245" s="306">
        <f t="shared" si="1"/>
        <v>1</v>
      </c>
      <c r="F245" s="74"/>
      <c r="G245" s="890"/>
      <c r="H245" s="73"/>
      <c r="I245" s="73"/>
      <c r="J245" s="52"/>
      <c r="K245" s="49"/>
      <c r="L245" s="49"/>
    </row>
    <row r="246" spans="2:12" ht="15.75" thickBot="1" x14ac:dyDescent="0.3">
      <c r="B246" s="74" t="s">
        <v>1250</v>
      </c>
      <c r="C246" s="437">
        <v>21559135.73</v>
      </c>
      <c r="D246" s="437">
        <v>8541966.0599999987</v>
      </c>
      <c r="E246" s="306">
        <f t="shared" si="1"/>
        <v>0.39621096907487202</v>
      </c>
      <c r="F246" s="74"/>
      <c r="G246" s="891"/>
      <c r="H246" s="73"/>
      <c r="I246" s="73"/>
      <c r="J246" s="52"/>
      <c r="K246" s="49"/>
      <c r="L246" s="49"/>
    </row>
    <row r="247" spans="2:12" ht="15.75" thickBot="1" x14ac:dyDescent="0.3">
      <c r="B247" s="73"/>
      <c r="C247" s="73"/>
      <c r="D247" s="73"/>
      <c r="E247" s="73"/>
      <c r="F247" s="73"/>
      <c r="G247" s="73"/>
      <c r="H247" s="49"/>
      <c r="I247" s="73"/>
      <c r="J247" s="52"/>
      <c r="K247" s="49"/>
      <c r="L247" s="49"/>
    </row>
    <row r="248" spans="2:12" ht="78.75" customHeight="1" thickBot="1" x14ac:dyDescent="0.3">
      <c r="B248" s="91" t="s">
        <v>194</v>
      </c>
      <c r="C248" s="19" t="s">
        <v>4</v>
      </c>
      <c r="D248" s="92" t="s">
        <v>286</v>
      </c>
      <c r="E248" s="52"/>
      <c r="F248" s="52"/>
      <c r="G248" s="73"/>
      <c r="H248" s="49"/>
      <c r="I248" s="73"/>
      <c r="J248" s="52"/>
      <c r="K248" s="49"/>
      <c r="L248" s="49"/>
    </row>
    <row r="249" spans="2:12" ht="54" customHeight="1" thickBot="1" x14ac:dyDescent="0.3">
      <c r="B249" s="83" t="s">
        <v>174</v>
      </c>
      <c r="C249" s="354">
        <v>43039</v>
      </c>
      <c r="D249" s="52" t="s">
        <v>1568</v>
      </c>
      <c r="E249" s="52"/>
      <c r="F249" s="52"/>
      <c r="G249" s="73"/>
      <c r="H249" s="49"/>
      <c r="I249" s="73"/>
      <c r="J249" s="52"/>
      <c r="K249" s="49"/>
      <c r="L249" s="49"/>
    </row>
    <row r="250" spans="2:12" ht="15.75" thickBot="1" x14ac:dyDescent="0.3">
      <c r="B250" s="73"/>
      <c r="C250" s="73"/>
      <c r="D250" s="73"/>
      <c r="E250" s="73"/>
      <c r="F250" s="73"/>
      <c r="G250" s="73"/>
      <c r="H250" s="73"/>
      <c r="I250" s="73"/>
      <c r="J250" s="52"/>
      <c r="K250" s="49"/>
      <c r="L250" s="49"/>
    </row>
    <row r="251" spans="2:12" ht="22.5" customHeight="1" x14ac:dyDescent="0.25">
      <c r="B251" s="785" t="s">
        <v>175</v>
      </c>
      <c r="C251" s="31" t="s">
        <v>176</v>
      </c>
      <c r="D251" s="32" t="s">
        <v>177</v>
      </c>
      <c r="E251" s="73"/>
      <c r="F251" s="73"/>
      <c r="G251" s="73"/>
      <c r="H251" s="49"/>
      <c r="I251" s="73"/>
      <c r="J251" s="52"/>
      <c r="K251" s="49"/>
      <c r="L251" s="49"/>
    </row>
    <row r="252" spans="2:12" ht="48.75" customHeight="1" thickBot="1" x14ac:dyDescent="0.3">
      <c r="B252" s="786"/>
      <c r="C252" s="94" t="s">
        <v>406</v>
      </c>
      <c r="D252" s="353" t="s">
        <v>1385</v>
      </c>
      <c r="E252" s="73"/>
      <c r="F252" s="73"/>
      <c r="G252" s="73"/>
      <c r="H252" s="49"/>
      <c r="I252" s="73"/>
      <c r="J252" s="52"/>
      <c r="K252" s="49"/>
      <c r="L252" s="49"/>
    </row>
    <row r="253" spans="2:12" ht="29.25" customHeight="1" thickBot="1" x14ac:dyDescent="0.3">
      <c r="B253" s="96"/>
      <c r="C253" s="97"/>
      <c r="D253" s="98"/>
      <c r="E253" s="73"/>
      <c r="F253" s="73"/>
      <c r="G253" s="73"/>
      <c r="H253" s="49"/>
      <c r="I253" s="73"/>
      <c r="J253" s="52"/>
      <c r="K253" s="49"/>
      <c r="L253" s="49"/>
    </row>
    <row r="254" spans="2:12" ht="15.75" thickBot="1" x14ac:dyDescent="0.3">
      <c r="B254" s="733" t="s">
        <v>267</v>
      </c>
      <c r="C254" s="734"/>
      <c r="D254" s="734"/>
      <c r="E254" s="734"/>
      <c r="F254" s="735"/>
      <c r="G254" s="73"/>
      <c r="H254" s="49"/>
      <c r="I254" s="73"/>
      <c r="J254" s="52"/>
      <c r="K254" s="49"/>
      <c r="L254" s="49"/>
    </row>
    <row r="255" spans="2:12" ht="51.75" thickBot="1" x14ac:dyDescent="0.3">
      <c r="B255" s="21" t="s">
        <v>272</v>
      </c>
      <c r="C255" s="475" t="s">
        <v>278</v>
      </c>
      <c r="D255" s="23" t="s">
        <v>195</v>
      </c>
      <c r="E255" s="23" t="s">
        <v>273</v>
      </c>
      <c r="F255" s="23" t="s">
        <v>95</v>
      </c>
      <c r="H255" s="49"/>
      <c r="I255" s="73"/>
      <c r="J255" s="52"/>
      <c r="K255" s="49"/>
      <c r="L255" s="49"/>
    </row>
    <row r="256" spans="2:12" ht="21" x14ac:dyDescent="0.35">
      <c r="B256" s="880" t="s">
        <v>406</v>
      </c>
      <c r="C256" s="883">
        <v>0.11</v>
      </c>
      <c r="D256" s="877" t="s">
        <v>270</v>
      </c>
      <c r="E256" s="449" t="s">
        <v>1571</v>
      </c>
      <c r="F256" s="874" t="s">
        <v>1570</v>
      </c>
      <c r="H256" s="49"/>
      <c r="I256" s="73"/>
      <c r="J256" s="52"/>
      <c r="K256" s="49"/>
      <c r="L256" s="49"/>
    </row>
    <row r="257" spans="2:12" ht="21" x14ac:dyDescent="0.35">
      <c r="B257" s="881"/>
      <c r="C257" s="884"/>
      <c r="D257" s="878"/>
      <c r="E257" s="450" t="s">
        <v>1572</v>
      </c>
      <c r="F257" s="875"/>
      <c r="H257" s="49"/>
      <c r="I257" s="73"/>
      <c r="J257" s="52"/>
      <c r="K257" s="49"/>
      <c r="L257" s="49"/>
    </row>
    <row r="258" spans="2:12" ht="21" x14ac:dyDescent="0.35">
      <c r="B258" s="881"/>
      <c r="C258" s="884"/>
      <c r="D258" s="878"/>
      <c r="E258" s="450" t="s">
        <v>1574</v>
      </c>
      <c r="F258" s="875"/>
      <c r="H258" s="49"/>
      <c r="I258" s="73"/>
      <c r="J258" s="52"/>
      <c r="K258" s="49"/>
      <c r="L258" s="49"/>
    </row>
    <row r="259" spans="2:12" ht="21" x14ac:dyDescent="0.35">
      <c r="B259" s="881"/>
      <c r="C259" s="884"/>
      <c r="D259" s="878"/>
      <c r="E259" s="450" t="s">
        <v>1575</v>
      </c>
      <c r="F259" s="875"/>
      <c r="H259" s="49"/>
      <c r="I259" s="73"/>
      <c r="J259" s="52"/>
      <c r="K259" s="49"/>
      <c r="L259" s="49"/>
    </row>
    <row r="260" spans="2:12" ht="21.75" thickBot="1" x14ac:dyDescent="0.4">
      <c r="B260" s="882"/>
      <c r="C260" s="885"/>
      <c r="D260" s="879"/>
      <c r="E260" s="451" t="s">
        <v>1573</v>
      </c>
      <c r="F260" s="876"/>
      <c r="H260" s="49"/>
      <c r="I260" s="73"/>
      <c r="J260" s="52"/>
      <c r="K260" s="49"/>
      <c r="L260" s="49"/>
    </row>
    <row r="261" spans="2:12" ht="15.75" x14ac:dyDescent="0.25">
      <c r="B261" s="446"/>
      <c r="C261" s="447"/>
      <c r="D261" s="478"/>
      <c r="E261" s="96"/>
      <c r="F261" s="448"/>
      <c r="H261" s="49"/>
      <c r="I261" s="73"/>
      <c r="J261" s="52"/>
      <c r="K261" s="49"/>
      <c r="L261" s="49"/>
    </row>
    <row r="262" spans="2:12" ht="15.75" thickBot="1" x14ac:dyDescent="0.3">
      <c r="B262" s="77"/>
      <c r="C262" s="77"/>
      <c r="D262" s="49"/>
      <c r="E262" s="49"/>
      <c r="F262" s="49"/>
      <c r="G262" s="49"/>
      <c r="H262" s="49"/>
      <c r="I262" s="49"/>
      <c r="J262" s="52"/>
      <c r="K262" s="49"/>
      <c r="L262" s="49"/>
    </row>
    <row r="263" spans="2:12" ht="15.75" customHeight="1" thickBot="1" x14ac:dyDescent="0.3">
      <c r="B263" s="733" t="s">
        <v>289</v>
      </c>
      <c r="C263" s="734"/>
      <c r="D263" s="734"/>
      <c r="E263" s="735"/>
      <c r="F263" s="49"/>
      <c r="G263" s="49"/>
      <c r="H263" s="49"/>
      <c r="I263" s="49"/>
      <c r="J263" s="52"/>
      <c r="K263" s="49"/>
      <c r="L263" s="49"/>
    </row>
    <row r="264" spans="2:12" ht="36.75" customHeight="1" thickBot="1" x14ac:dyDescent="0.3">
      <c r="B264" s="100" t="s">
        <v>288</v>
      </c>
      <c r="C264" s="467" t="s">
        <v>234</v>
      </c>
      <c r="D264" s="467" t="s">
        <v>139</v>
      </c>
      <c r="E264" s="467" t="s">
        <v>40</v>
      </c>
      <c r="F264" s="462" t="s">
        <v>196</v>
      </c>
      <c r="G264" s="49"/>
      <c r="H264" s="49" t="s">
        <v>41</v>
      </c>
      <c r="I264" s="49"/>
      <c r="J264" s="52"/>
      <c r="K264" s="49"/>
      <c r="L264" s="49"/>
    </row>
    <row r="265" spans="2:12" ht="105" x14ac:dyDescent="0.25">
      <c r="B265" s="410" t="s">
        <v>140</v>
      </c>
      <c r="C265" s="411" t="s">
        <v>1526</v>
      </c>
      <c r="D265" s="412" t="s">
        <v>1527</v>
      </c>
      <c r="E265" s="413" t="s">
        <v>1528</v>
      </c>
      <c r="F265" s="414" t="s">
        <v>1529</v>
      </c>
      <c r="G265" s="49"/>
      <c r="H265" s="49"/>
      <c r="I265" s="49"/>
      <c r="J265" s="52"/>
      <c r="K265" s="438"/>
      <c r="L265" s="49"/>
    </row>
    <row r="266" spans="2:12" ht="90" x14ac:dyDescent="0.25">
      <c r="B266" s="415" t="s">
        <v>1530</v>
      </c>
      <c r="C266" s="481" t="s">
        <v>1526</v>
      </c>
      <c r="D266" s="892" t="s">
        <v>1531</v>
      </c>
      <c r="E266" s="409" t="s">
        <v>1532</v>
      </c>
      <c r="F266" s="416" t="s">
        <v>1533</v>
      </c>
      <c r="G266" s="49"/>
      <c r="H266" s="49"/>
      <c r="I266" s="49"/>
      <c r="J266" s="52"/>
      <c r="K266" s="438"/>
      <c r="L266" s="49"/>
    </row>
    <row r="267" spans="2:12" ht="105" x14ac:dyDescent="0.25">
      <c r="B267" s="415" t="s">
        <v>141</v>
      </c>
      <c r="C267" s="481" t="s">
        <v>1526</v>
      </c>
      <c r="D267" s="892"/>
      <c r="E267" s="409" t="s">
        <v>1534</v>
      </c>
      <c r="F267" s="416" t="s">
        <v>1535</v>
      </c>
      <c r="G267" s="49"/>
      <c r="H267" s="49"/>
      <c r="I267" s="49"/>
      <c r="J267" s="52"/>
      <c r="K267" s="438"/>
      <c r="L267" s="49"/>
    </row>
    <row r="268" spans="2:12" ht="150" x14ac:dyDescent="0.25">
      <c r="B268" s="415" t="s">
        <v>142</v>
      </c>
      <c r="C268" s="481" t="s">
        <v>1526</v>
      </c>
      <c r="D268" s="892"/>
      <c r="E268" s="409" t="s">
        <v>1536</v>
      </c>
      <c r="F268" s="416" t="s">
        <v>1537</v>
      </c>
      <c r="G268" s="49"/>
      <c r="H268" s="49"/>
      <c r="I268" s="49"/>
      <c r="J268" s="52"/>
      <c r="K268" s="438"/>
      <c r="L268" s="49"/>
    </row>
    <row r="269" spans="2:12" ht="60.75" thickBot="1" x14ac:dyDescent="0.3">
      <c r="B269" s="417" t="s">
        <v>143</v>
      </c>
      <c r="C269" s="418" t="s">
        <v>1526</v>
      </c>
      <c r="D269" s="419" t="s">
        <v>1538</v>
      </c>
      <c r="E269" s="419" t="s">
        <v>1539</v>
      </c>
      <c r="F269" s="420" t="s">
        <v>1540</v>
      </c>
      <c r="G269" s="49"/>
      <c r="H269" s="49"/>
      <c r="I269" s="49"/>
      <c r="J269" s="52"/>
      <c r="K269" s="438"/>
      <c r="L269" s="49"/>
    </row>
    <row r="270" spans="2:12" x14ac:dyDescent="0.25">
      <c r="B270" s="112"/>
      <c r="C270" s="112"/>
      <c r="D270" s="49"/>
      <c r="E270" s="49"/>
      <c r="F270" s="49"/>
      <c r="G270" s="49"/>
      <c r="H270" s="49"/>
      <c r="I270" s="49"/>
      <c r="J270" s="49"/>
      <c r="K270" s="49"/>
      <c r="L270" s="49"/>
    </row>
    <row r="271" spans="2:12" ht="15.75" thickBot="1" x14ac:dyDescent="0.3">
      <c r="B271" s="112"/>
      <c r="C271" s="112"/>
      <c r="D271" s="49"/>
      <c r="E271" s="49"/>
      <c r="F271" s="49"/>
      <c r="G271" s="49"/>
      <c r="H271" s="49"/>
      <c r="I271" s="49"/>
      <c r="J271" s="49"/>
      <c r="K271" s="49"/>
      <c r="L271" s="49"/>
    </row>
    <row r="272" spans="2:12" ht="15.75" thickBot="1" x14ac:dyDescent="0.3">
      <c r="B272" s="733" t="s">
        <v>42</v>
      </c>
      <c r="C272" s="734"/>
      <c r="D272" s="735"/>
      <c r="E272" s="49"/>
      <c r="F272" s="49"/>
      <c r="G272" s="49"/>
      <c r="H272" s="49"/>
      <c r="I272" s="49"/>
      <c r="J272" s="49"/>
      <c r="K272" s="49"/>
      <c r="L272" s="49"/>
    </row>
    <row r="273" spans="2:12" ht="57.75" customHeight="1" thickBot="1" x14ac:dyDescent="0.3">
      <c r="B273" s="15" t="s">
        <v>43</v>
      </c>
      <c r="C273" s="16" t="s">
        <v>44</v>
      </c>
      <c r="D273" s="17" t="s">
        <v>45</v>
      </c>
      <c r="E273" s="49"/>
      <c r="F273" s="49"/>
      <c r="G273" s="49"/>
      <c r="H273" s="49"/>
      <c r="I273" s="49"/>
      <c r="J273" s="49"/>
      <c r="K273" s="49"/>
      <c r="L273" s="49"/>
    </row>
    <row r="274" spans="2:12" ht="39.75" customHeight="1" x14ac:dyDescent="0.25">
      <c r="B274" s="113" t="s">
        <v>235</v>
      </c>
      <c r="C274" s="114" t="s">
        <v>406</v>
      </c>
      <c r="D274" s="886" t="s">
        <v>1576</v>
      </c>
      <c r="E274" s="49"/>
      <c r="F274" s="49"/>
      <c r="G274" s="49"/>
      <c r="H274" s="49"/>
      <c r="I274" s="49"/>
      <c r="J274" s="49"/>
      <c r="K274" s="49"/>
      <c r="L274" s="49"/>
    </row>
    <row r="275" spans="2:12" ht="39" customHeight="1" x14ac:dyDescent="0.25">
      <c r="B275" s="116" t="s">
        <v>257</v>
      </c>
      <c r="C275" s="117" t="s">
        <v>406</v>
      </c>
      <c r="D275" s="887"/>
      <c r="E275" s="49"/>
      <c r="F275" s="49"/>
      <c r="G275" s="49"/>
      <c r="H275" s="49"/>
      <c r="I275" s="49"/>
      <c r="J275" s="49"/>
      <c r="K275" s="49"/>
      <c r="L275" s="49"/>
    </row>
    <row r="276" spans="2:12" ht="32.25" customHeight="1" x14ac:dyDescent="0.25">
      <c r="B276" s="116" t="s">
        <v>258</v>
      </c>
      <c r="C276" s="117" t="s">
        <v>406</v>
      </c>
      <c r="D276" s="887"/>
      <c r="E276" s="49"/>
      <c r="F276" s="49"/>
      <c r="G276" s="49"/>
      <c r="H276" s="49"/>
      <c r="I276" s="49"/>
      <c r="J276" s="49"/>
      <c r="K276" s="49"/>
      <c r="L276" s="49"/>
    </row>
    <row r="277" spans="2:12" ht="31.5" customHeight="1" x14ac:dyDescent="0.25">
      <c r="B277" s="116" t="s">
        <v>259</v>
      </c>
      <c r="C277" s="117" t="s">
        <v>406</v>
      </c>
      <c r="D277" s="887"/>
      <c r="E277" s="49"/>
      <c r="F277" s="49"/>
      <c r="G277" s="49"/>
      <c r="H277" s="49"/>
      <c r="I277" s="49"/>
      <c r="J277" s="49"/>
      <c r="K277" s="49"/>
      <c r="L277" s="49"/>
    </row>
    <row r="278" spans="2:12" ht="44.25" customHeight="1" x14ac:dyDescent="0.25">
      <c r="B278" s="116" t="s">
        <v>260</v>
      </c>
      <c r="C278" s="117" t="s">
        <v>406</v>
      </c>
      <c r="D278" s="887"/>
      <c r="E278" s="49"/>
      <c r="F278" s="49"/>
      <c r="G278" s="49"/>
      <c r="H278" s="49"/>
      <c r="I278" s="49"/>
      <c r="J278" s="49"/>
      <c r="K278" s="49"/>
      <c r="L278" s="49"/>
    </row>
    <row r="279" spans="2:12" ht="38.25" x14ac:dyDescent="0.25">
      <c r="B279" s="116" t="s">
        <v>261</v>
      </c>
      <c r="C279" s="117" t="s">
        <v>406</v>
      </c>
      <c r="D279" s="887"/>
      <c r="E279" s="49"/>
      <c r="F279" s="49"/>
      <c r="G279" s="49"/>
      <c r="H279" s="49"/>
      <c r="I279" s="49"/>
      <c r="J279" s="49"/>
      <c r="K279" s="49"/>
      <c r="L279" s="49"/>
    </row>
    <row r="280" spans="2:12" ht="26.25" customHeight="1" thickBot="1" x14ac:dyDescent="0.3">
      <c r="B280" s="782" t="s">
        <v>152</v>
      </c>
      <c r="C280" s="783"/>
      <c r="D280" s="784"/>
      <c r="E280" s="49"/>
      <c r="F280" s="49"/>
      <c r="G280" s="49"/>
      <c r="H280" s="49"/>
      <c r="I280" s="49"/>
      <c r="J280" s="49"/>
      <c r="K280" s="49"/>
      <c r="L280" s="49"/>
    </row>
    <row r="281" spans="2:12" ht="15.75" thickBot="1" x14ac:dyDescent="0.3">
      <c r="B281" s="112"/>
      <c r="C281" s="112"/>
      <c r="D281" s="49"/>
      <c r="E281" s="49"/>
      <c r="F281" s="49"/>
      <c r="G281" s="49"/>
      <c r="H281" s="49"/>
      <c r="I281" s="49"/>
      <c r="J281" s="52"/>
      <c r="K281" s="49"/>
      <c r="L281" s="49"/>
    </row>
    <row r="282" spans="2:12" ht="15.75" thickBot="1" x14ac:dyDescent="0.3">
      <c r="B282" s="733" t="s">
        <v>46</v>
      </c>
      <c r="C282" s="734"/>
      <c r="D282" s="734"/>
      <c r="E282" s="735"/>
      <c r="F282" s="49"/>
      <c r="G282" s="49"/>
      <c r="H282" s="49"/>
      <c r="I282" s="49"/>
      <c r="J282" s="52"/>
      <c r="K282" s="49"/>
      <c r="L282" s="49"/>
    </row>
    <row r="283" spans="2:12" ht="15.75" thickBot="1" x14ac:dyDescent="0.3">
      <c r="B283" s="772" t="s">
        <v>153</v>
      </c>
      <c r="C283" s="773"/>
      <c r="D283" s="773"/>
      <c r="E283" s="774"/>
      <c r="F283" s="52"/>
      <c r="G283" s="49"/>
      <c r="H283" s="49"/>
      <c r="I283" s="49"/>
      <c r="J283" s="52"/>
      <c r="K283" s="49"/>
      <c r="L283" s="49"/>
    </row>
    <row r="284" spans="2:12" ht="52.5" customHeight="1" thickBot="1" x14ac:dyDescent="0.3">
      <c r="B284" s="28" t="s">
        <v>164</v>
      </c>
      <c r="C284" s="29" t="s">
        <v>275</v>
      </c>
      <c r="D284" s="29" t="s">
        <v>276</v>
      </c>
      <c r="E284" s="30" t="s">
        <v>265</v>
      </c>
      <c r="F284" s="14" t="s">
        <v>155</v>
      </c>
      <c r="G284" s="14" t="s">
        <v>45</v>
      </c>
      <c r="H284" s="49"/>
      <c r="I284" s="49"/>
      <c r="J284" s="52"/>
      <c r="K284" s="49"/>
      <c r="L284" s="49"/>
    </row>
    <row r="285" spans="2:12" ht="15.75" thickBot="1" x14ac:dyDescent="0.3">
      <c r="B285" s="119" t="s">
        <v>154</v>
      </c>
      <c r="C285" s="42" t="s">
        <v>406</v>
      </c>
      <c r="D285" s="42">
        <v>2</v>
      </c>
      <c r="E285" s="43" t="s">
        <v>39</v>
      </c>
      <c r="F285" s="43" t="s">
        <v>39</v>
      </c>
      <c r="G285" s="43" t="s">
        <v>39</v>
      </c>
      <c r="H285" s="49"/>
      <c r="I285" s="49"/>
      <c r="J285" s="52"/>
      <c r="K285" s="49"/>
      <c r="L285" s="49"/>
    </row>
    <row r="286" spans="2:12" ht="15.75" thickBot="1" x14ac:dyDescent="0.3">
      <c r="B286" s="119" t="s">
        <v>47</v>
      </c>
      <c r="C286" s="120" t="s">
        <v>406</v>
      </c>
      <c r="D286" s="120">
        <v>2</v>
      </c>
      <c r="E286" s="120"/>
      <c r="F286" s="120"/>
      <c r="G286" s="120"/>
      <c r="H286" s="49"/>
      <c r="I286" s="49"/>
      <c r="J286" s="52"/>
      <c r="K286" s="49"/>
      <c r="L286" s="49"/>
    </row>
    <row r="287" spans="2:12" ht="15.75" thickBot="1" x14ac:dyDescent="0.3">
      <c r="B287" s="119" t="s">
        <v>48</v>
      </c>
      <c r="C287" s="42" t="s">
        <v>1219</v>
      </c>
      <c r="D287" s="42"/>
      <c r="E287" s="43"/>
      <c r="F287" s="43"/>
      <c r="G287" s="453"/>
      <c r="H287" s="49"/>
      <c r="I287" s="49"/>
      <c r="J287" s="52"/>
      <c r="K287" s="49"/>
      <c r="L287" s="49"/>
    </row>
    <row r="288" spans="2:12" ht="15.75" thickBot="1" x14ac:dyDescent="0.3">
      <c r="B288" s="119" t="s">
        <v>49</v>
      </c>
      <c r="C288" s="120" t="s">
        <v>406</v>
      </c>
      <c r="D288" s="120">
        <v>1</v>
      </c>
      <c r="E288" s="120"/>
      <c r="F288" s="120"/>
      <c r="G288" s="453" t="s">
        <v>1587</v>
      </c>
      <c r="H288" s="49"/>
      <c r="I288" s="49"/>
      <c r="J288" s="52"/>
      <c r="K288" s="49"/>
      <c r="L288" s="49"/>
    </row>
    <row r="289" spans="2:13" ht="27" thickBot="1" x14ac:dyDescent="0.3">
      <c r="B289" s="119" t="s">
        <v>50</v>
      </c>
      <c r="C289" s="42" t="s">
        <v>406</v>
      </c>
      <c r="D289" s="42">
        <v>1</v>
      </c>
      <c r="E289" s="43" t="s">
        <v>408</v>
      </c>
      <c r="F289" s="43" t="s">
        <v>409</v>
      </c>
      <c r="G289" s="453" t="s">
        <v>1586</v>
      </c>
      <c r="H289" s="49"/>
      <c r="I289" s="408"/>
      <c r="J289" s="52"/>
      <c r="K289" s="49"/>
      <c r="L289" s="49"/>
    </row>
    <row r="290" spans="2:13" ht="15.75" thickBot="1" x14ac:dyDescent="0.3">
      <c r="B290" s="119" t="s">
        <v>51</v>
      </c>
      <c r="C290" s="120"/>
      <c r="D290" s="120"/>
      <c r="E290" s="120"/>
      <c r="F290" s="120"/>
      <c r="G290" s="120"/>
      <c r="H290" s="49"/>
      <c r="I290" s="49"/>
      <c r="J290" s="52"/>
      <c r="K290" s="49"/>
      <c r="L290" s="49"/>
    </row>
    <row r="291" spans="2:13" ht="15.75" thickBot="1" x14ac:dyDescent="0.3">
      <c r="B291" s="121" t="s">
        <v>52</v>
      </c>
      <c r="C291" s="42"/>
      <c r="D291" s="42"/>
      <c r="E291" s="43"/>
      <c r="F291" s="43"/>
      <c r="G291" s="43"/>
      <c r="H291" s="49"/>
      <c r="I291" s="49"/>
      <c r="J291" s="52"/>
      <c r="K291" s="49"/>
      <c r="L291" s="49"/>
    </row>
    <row r="292" spans="2:13" ht="15.75" thickBot="1" x14ac:dyDescent="0.3">
      <c r="B292" s="112"/>
      <c r="C292" s="112"/>
      <c r="D292" s="49"/>
      <c r="E292" s="49"/>
      <c r="F292" s="49"/>
      <c r="G292" s="49"/>
      <c r="H292" s="49"/>
      <c r="I292" s="49"/>
      <c r="J292" s="49"/>
      <c r="K292" s="49"/>
      <c r="L292" s="49"/>
      <c r="M292" s="49"/>
    </row>
    <row r="293" spans="2:13" x14ac:dyDescent="0.25">
      <c r="B293" s="776" t="s">
        <v>156</v>
      </c>
      <c r="C293" s="777"/>
      <c r="D293" s="777"/>
      <c r="E293" s="778"/>
      <c r="F293" s="49"/>
      <c r="G293" s="49"/>
      <c r="H293" s="49"/>
      <c r="I293" s="49"/>
      <c r="J293" s="49"/>
      <c r="K293" s="49"/>
      <c r="L293" s="49"/>
      <c r="M293" s="49"/>
    </row>
    <row r="294" spans="2:13" ht="15" customHeight="1" x14ac:dyDescent="0.25">
      <c r="B294" s="779" t="s">
        <v>157</v>
      </c>
      <c r="C294" s="780"/>
      <c r="D294" s="780"/>
      <c r="E294" s="781"/>
      <c r="F294" s="52"/>
      <c r="G294" s="49"/>
      <c r="H294" s="49"/>
      <c r="I294" s="49"/>
      <c r="J294" s="49"/>
      <c r="K294" s="49"/>
      <c r="L294" s="49"/>
      <c r="M294" s="49"/>
    </row>
    <row r="295" spans="2:13" ht="64.5" thickBot="1" x14ac:dyDescent="0.3">
      <c r="B295" s="24" t="s">
        <v>165</v>
      </c>
      <c r="C295" s="25" t="s">
        <v>225</v>
      </c>
      <c r="D295" s="25" t="s">
        <v>226</v>
      </c>
      <c r="E295" s="25" t="s">
        <v>197</v>
      </c>
      <c r="F295" s="25" t="s">
        <v>166</v>
      </c>
      <c r="G295" s="33" t="s">
        <v>199</v>
      </c>
      <c r="H295" s="36" t="s">
        <v>167</v>
      </c>
      <c r="I295" s="36" t="s">
        <v>201</v>
      </c>
      <c r="J295" s="49"/>
      <c r="K295" s="49"/>
      <c r="L295" s="49"/>
      <c r="M295" s="49"/>
    </row>
    <row r="296" spans="2:13" ht="144" customHeight="1" thickBot="1" x14ac:dyDescent="0.3">
      <c r="B296" s="119" t="s">
        <v>279</v>
      </c>
      <c r="C296" s="45" t="s">
        <v>406</v>
      </c>
      <c r="D296" s="42" t="s">
        <v>227</v>
      </c>
      <c r="E296" s="42" t="s">
        <v>406</v>
      </c>
      <c r="F296" s="43" t="s">
        <v>1386</v>
      </c>
      <c r="G296" s="42" t="s">
        <v>200</v>
      </c>
      <c r="H296" s="43" t="s">
        <v>39</v>
      </c>
      <c r="I296" s="43"/>
      <c r="J296" s="52"/>
      <c r="K296" s="49"/>
      <c r="L296" s="49"/>
    </row>
    <row r="297" spans="2:13" ht="15.75" thickBot="1" x14ac:dyDescent="0.3">
      <c r="B297" s="112"/>
      <c r="C297" s="112"/>
      <c r="D297" s="49"/>
      <c r="E297" s="49"/>
      <c r="F297" s="49"/>
      <c r="G297" s="49"/>
      <c r="H297" s="49"/>
      <c r="I297" s="49"/>
      <c r="J297" s="52"/>
      <c r="K297" s="49"/>
      <c r="L297" s="49"/>
    </row>
    <row r="298" spans="2:13" ht="15.75" thickBot="1" x14ac:dyDescent="0.3">
      <c r="B298" s="746" t="s">
        <v>53</v>
      </c>
      <c r="C298" s="775"/>
      <c r="D298" s="775"/>
      <c r="E298" s="747"/>
      <c r="F298" s="49"/>
      <c r="G298" s="49"/>
      <c r="H298" s="49"/>
      <c r="I298" s="49"/>
      <c r="J298" s="52"/>
      <c r="K298" s="49"/>
      <c r="L298" s="49"/>
    </row>
    <row r="299" spans="2:13" ht="15.75" thickBot="1" x14ac:dyDescent="0.3">
      <c r="B299" s="769" t="s">
        <v>54</v>
      </c>
      <c r="C299" s="770"/>
      <c r="D299" s="770"/>
      <c r="E299" s="771"/>
      <c r="F299" s="49"/>
      <c r="G299" s="49"/>
      <c r="H299" s="49"/>
      <c r="I299" s="49"/>
      <c r="J299" s="52"/>
      <c r="K299" s="49"/>
      <c r="L299" s="49"/>
    </row>
    <row r="300" spans="2:13" ht="30" customHeight="1" thickBot="1" x14ac:dyDescent="0.3">
      <c r="B300" s="28" t="s">
        <v>55</v>
      </c>
      <c r="C300" s="29" t="s">
        <v>4</v>
      </c>
      <c r="D300" s="29" t="s">
        <v>56</v>
      </c>
      <c r="E300" s="30" t="s">
        <v>45</v>
      </c>
      <c r="F300" s="49"/>
      <c r="G300" s="49"/>
      <c r="H300" s="49"/>
      <c r="I300" s="49"/>
      <c r="J300" s="52"/>
      <c r="K300" s="49"/>
      <c r="L300" s="49"/>
    </row>
    <row r="301" spans="2:13" ht="15.75" thickBot="1" x14ac:dyDescent="0.3">
      <c r="B301" s="122" t="s">
        <v>57</v>
      </c>
      <c r="C301" s="42" t="s">
        <v>1219</v>
      </c>
      <c r="D301" s="42"/>
      <c r="E301" s="43" t="s">
        <v>39</v>
      </c>
      <c r="F301" s="49"/>
      <c r="G301" s="49"/>
      <c r="H301" s="49"/>
      <c r="I301" s="49"/>
      <c r="J301" s="52"/>
      <c r="K301" s="49"/>
      <c r="L301" s="49"/>
    </row>
    <row r="302" spans="2:13" ht="15.75" thickBot="1" x14ac:dyDescent="0.3">
      <c r="B302" s="116" t="s">
        <v>58</v>
      </c>
      <c r="C302" s="42" t="s">
        <v>1219</v>
      </c>
      <c r="D302" s="120"/>
      <c r="E302" s="120"/>
      <c r="F302" s="49"/>
      <c r="G302" s="49"/>
      <c r="H302" s="49"/>
      <c r="I302" s="49"/>
      <c r="J302" s="52"/>
      <c r="K302" s="49"/>
      <c r="L302" s="49"/>
    </row>
    <row r="303" spans="2:13" ht="15.75" thickBot="1" x14ac:dyDescent="0.3">
      <c r="B303" s="116" t="s">
        <v>59</v>
      </c>
      <c r="C303" s="42" t="s">
        <v>1219</v>
      </c>
      <c r="D303" s="42"/>
      <c r="E303" s="43"/>
      <c r="F303" s="49"/>
      <c r="G303" s="49"/>
      <c r="H303" s="49"/>
      <c r="I303" s="49"/>
      <c r="J303" s="52"/>
      <c r="K303" s="49"/>
      <c r="L303" s="49"/>
    </row>
    <row r="304" spans="2:13" ht="15.75" thickBot="1" x14ac:dyDescent="0.3">
      <c r="B304" s="116" t="s">
        <v>60</v>
      </c>
      <c r="C304" s="42" t="s">
        <v>1219</v>
      </c>
      <c r="D304" s="120"/>
      <c r="E304" s="120"/>
      <c r="F304" s="49"/>
      <c r="G304" s="49"/>
      <c r="H304" s="49"/>
      <c r="I304" s="49"/>
      <c r="J304" s="52"/>
      <c r="K304" s="49"/>
      <c r="L304" s="49"/>
    </row>
    <row r="305" spans="2:12" ht="15.75" thickBot="1" x14ac:dyDescent="0.3">
      <c r="B305" s="123" t="s">
        <v>52</v>
      </c>
      <c r="C305" s="42" t="s">
        <v>1219</v>
      </c>
      <c r="D305" s="42"/>
      <c r="E305" s="43"/>
      <c r="F305" s="49"/>
      <c r="G305" s="49"/>
      <c r="H305" s="49"/>
      <c r="I305" s="49"/>
      <c r="J305" s="52"/>
      <c r="K305" s="49"/>
      <c r="L305" s="49"/>
    </row>
    <row r="306" spans="2:12" ht="15.75" thickBot="1" x14ac:dyDescent="0.3">
      <c r="B306" s="479"/>
      <c r="C306" s="479"/>
      <c r="D306" s="479"/>
      <c r="E306" s="479"/>
      <c r="F306" s="479"/>
      <c r="G306" s="52"/>
      <c r="H306" s="49"/>
      <c r="I306" s="49"/>
      <c r="J306" s="52"/>
      <c r="K306" s="49"/>
      <c r="L306" s="49"/>
    </row>
    <row r="307" spans="2:12" ht="15.75" thickBot="1" x14ac:dyDescent="0.3">
      <c r="B307" s="716" t="s">
        <v>61</v>
      </c>
      <c r="C307" s="717"/>
      <c r="D307" s="717"/>
      <c r="E307" s="717"/>
      <c r="F307" s="717"/>
      <c r="G307" s="718"/>
      <c r="H307" s="49"/>
      <c r="I307" s="49"/>
      <c r="J307" s="52"/>
      <c r="K307" s="49"/>
      <c r="L307" s="49"/>
    </row>
    <row r="308" spans="2:12" ht="46.5" customHeight="1" thickBot="1" x14ac:dyDescent="0.3">
      <c r="B308" s="40" t="s">
        <v>62</v>
      </c>
      <c r="C308" s="466" t="s">
        <v>63</v>
      </c>
      <c r="D308" s="466" t="s">
        <v>64</v>
      </c>
      <c r="E308" s="466" t="s">
        <v>65</v>
      </c>
      <c r="F308" s="466" t="s">
        <v>45</v>
      </c>
      <c r="G308" s="466" t="s">
        <v>38</v>
      </c>
      <c r="H308" s="49"/>
      <c r="I308" s="49"/>
      <c r="J308" s="52"/>
      <c r="K308" s="49"/>
      <c r="L308" s="49"/>
    </row>
    <row r="309" spans="2:12" ht="150" x14ac:dyDescent="0.25">
      <c r="B309" s="865" t="s">
        <v>1257</v>
      </c>
      <c r="C309" s="307" t="s">
        <v>1258</v>
      </c>
      <c r="D309" s="307" t="s">
        <v>406</v>
      </c>
      <c r="E309" s="308" t="s">
        <v>1259</v>
      </c>
      <c r="F309" s="307" t="s">
        <v>202</v>
      </c>
      <c r="G309" s="309" t="s">
        <v>1260</v>
      </c>
      <c r="H309" s="49"/>
      <c r="I309" s="49"/>
      <c r="J309" s="52"/>
      <c r="K309" s="49"/>
      <c r="L309" s="49"/>
    </row>
    <row r="310" spans="2:12" ht="87.75" customHeight="1" x14ac:dyDescent="0.25">
      <c r="B310" s="866"/>
      <c r="C310" s="310" t="s">
        <v>1261</v>
      </c>
      <c r="D310" s="309" t="s">
        <v>406</v>
      </c>
      <c r="E310" s="309" t="s">
        <v>1262</v>
      </c>
      <c r="F310" s="309" t="s">
        <v>1263</v>
      </c>
      <c r="G310" s="309" t="s">
        <v>1264</v>
      </c>
      <c r="H310" s="49"/>
      <c r="I310" s="49"/>
      <c r="J310" s="52"/>
      <c r="K310" s="49"/>
      <c r="L310" s="49"/>
    </row>
    <row r="311" spans="2:12" ht="87.75" customHeight="1" x14ac:dyDescent="0.25">
      <c r="B311" s="866"/>
      <c r="C311" s="311" t="s">
        <v>1265</v>
      </c>
      <c r="D311" s="312" t="s">
        <v>406</v>
      </c>
      <c r="E311" s="312" t="s">
        <v>1266</v>
      </c>
      <c r="F311" s="312" t="s">
        <v>1267</v>
      </c>
      <c r="G311" s="312" t="s">
        <v>1268</v>
      </c>
      <c r="H311" s="49"/>
      <c r="I311" s="49"/>
      <c r="J311" s="52"/>
      <c r="K311" s="49"/>
      <c r="L311" s="49"/>
    </row>
    <row r="312" spans="2:12" ht="67.5" customHeight="1" x14ac:dyDescent="0.25">
      <c r="B312" s="867" t="s">
        <v>1269</v>
      </c>
      <c r="C312" s="308" t="s">
        <v>1270</v>
      </c>
      <c r="D312" s="307" t="s">
        <v>406</v>
      </c>
      <c r="E312" s="308" t="s">
        <v>1271</v>
      </c>
      <c r="F312" s="308" t="s">
        <v>208</v>
      </c>
      <c r="G312" s="307" t="s">
        <v>1272</v>
      </c>
      <c r="H312" s="49"/>
      <c r="I312" s="49"/>
      <c r="J312" s="52"/>
      <c r="K312" s="49"/>
      <c r="L312" s="49"/>
    </row>
    <row r="313" spans="2:12" ht="180" x14ac:dyDescent="0.25">
      <c r="B313" s="867"/>
      <c r="C313" s="308" t="s">
        <v>1273</v>
      </c>
      <c r="D313" s="307" t="s">
        <v>406</v>
      </c>
      <c r="E313" s="308" t="s">
        <v>1274</v>
      </c>
      <c r="F313" s="308" t="s">
        <v>1275</v>
      </c>
      <c r="G313" s="307" t="s">
        <v>1276</v>
      </c>
      <c r="H313" s="49"/>
      <c r="I313" s="49"/>
      <c r="J313" s="52"/>
      <c r="K313" s="49"/>
      <c r="L313" s="49"/>
    </row>
    <row r="314" spans="2:12" ht="75" x14ac:dyDescent="0.25">
      <c r="B314" s="867"/>
      <c r="C314" s="310" t="s">
        <v>162</v>
      </c>
      <c r="D314" s="309" t="s">
        <v>406</v>
      </c>
      <c r="E314" s="308" t="s">
        <v>1277</v>
      </c>
      <c r="F314" s="309"/>
      <c r="G314" s="309" t="s">
        <v>1278</v>
      </c>
      <c r="H314" s="49"/>
      <c r="I314" s="49"/>
      <c r="J314" s="52"/>
      <c r="K314" s="49"/>
      <c r="L314" s="49"/>
    </row>
    <row r="315" spans="2:12" ht="180" x14ac:dyDescent="0.25">
      <c r="B315" s="867"/>
      <c r="C315" s="313" t="s">
        <v>1279</v>
      </c>
      <c r="D315" s="307" t="s">
        <v>406</v>
      </c>
      <c r="E315" s="308" t="s">
        <v>1280</v>
      </c>
      <c r="F315" s="308" t="s">
        <v>212</v>
      </c>
      <c r="G315" s="307"/>
      <c r="H315" s="49"/>
      <c r="I315" s="49"/>
      <c r="J315" s="52"/>
      <c r="K315" s="49"/>
      <c r="L315" s="49"/>
    </row>
    <row r="316" spans="2:12" ht="71.25" customHeight="1" x14ac:dyDescent="0.25">
      <c r="B316" s="867"/>
      <c r="C316" s="310" t="s">
        <v>1281</v>
      </c>
      <c r="D316" s="309" t="s">
        <v>406</v>
      </c>
      <c r="E316" s="310" t="s">
        <v>1282</v>
      </c>
      <c r="F316" s="310" t="s">
        <v>280</v>
      </c>
      <c r="G316" s="309" t="s">
        <v>1283</v>
      </c>
      <c r="H316" s="49"/>
      <c r="I316" s="49"/>
      <c r="J316" s="52"/>
      <c r="K316" s="49"/>
      <c r="L316" s="49"/>
    </row>
    <row r="317" spans="2:12" ht="51.75" customHeight="1" x14ac:dyDescent="0.25">
      <c r="B317" s="868" t="s">
        <v>1284</v>
      </c>
      <c r="C317" s="309" t="s">
        <v>228</v>
      </c>
      <c r="D317" s="309"/>
      <c r="E317" s="309" t="s">
        <v>1285</v>
      </c>
      <c r="F317" s="309" t="s">
        <v>1286</v>
      </c>
      <c r="G317" s="309" t="s">
        <v>1287</v>
      </c>
      <c r="H317" s="49"/>
      <c r="I317" s="49"/>
      <c r="J317" s="52"/>
      <c r="K317" s="49"/>
      <c r="L317" s="49"/>
    </row>
    <row r="318" spans="2:12" ht="80.25" customHeight="1" x14ac:dyDescent="0.25">
      <c r="B318" s="869"/>
      <c r="C318" s="307" t="s">
        <v>1288</v>
      </c>
      <c r="D318" s="307"/>
      <c r="E318" s="307" t="s">
        <v>1289</v>
      </c>
      <c r="F318" s="307" t="s">
        <v>215</v>
      </c>
      <c r="G318" s="307" t="s">
        <v>1290</v>
      </c>
      <c r="H318" s="49"/>
      <c r="I318" s="49"/>
      <c r="J318" s="52"/>
      <c r="K318" s="49"/>
      <c r="L318" s="49"/>
    </row>
    <row r="319" spans="2:12" ht="66.75" customHeight="1" x14ac:dyDescent="0.25">
      <c r="B319" s="869"/>
      <c r="C319" s="309" t="s">
        <v>230</v>
      </c>
      <c r="D319" s="309"/>
      <c r="E319" s="309" t="s">
        <v>1291</v>
      </c>
      <c r="F319" s="309" t="s">
        <v>217</v>
      </c>
      <c r="G319" s="309" t="s">
        <v>1292</v>
      </c>
      <c r="H319" s="49"/>
      <c r="I319" s="49"/>
      <c r="J319" s="52"/>
      <c r="K319" s="49"/>
      <c r="L319" s="49"/>
    </row>
    <row r="320" spans="2:12" ht="60" x14ac:dyDescent="0.25">
      <c r="B320" s="869"/>
      <c r="C320" s="314" t="s">
        <v>243</v>
      </c>
      <c r="D320" s="309"/>
      <c r="E320" s="309" t="s">
        <v>1293</v>
      </c>
      <c r="F320" s="309" t="s">
        <v>282</v>
      </c>
      <c r="G320" s="309" t="s">
        <v>1294</v>
      </c>
      <c r="H320" s="49"/>
      <c r="I320" s="49"/>
      <c r="J320" s="52"/>
      <c r="K320" s="49"/>
      <c r="L320" s="49"/>
    </row>
    <row r="321" spans="2:12" ht="45" x14ac:dyDescent="0.25">
      <c r="B321" s="869"/>
      <c r="C321" s="307" t="s">
        <v>244</v>
      </c>
      <c r="D321" s="307"/>
      <c r="E321" s="307" t="s">
        <v>1295</v>
      </c>
      <c r="F321" s="307"/>
      <c r="G321" s="307" t="s">
        <v>1294</v>
      </c>
      <c r="H321" s="49"/>
      <c r="I321" s="49"/>
      <c r="J321" s="52"/>
      <c r="K321" s="49"/>
      <c r="L321" s="49"/>
    </row>
    <row r="322" spans="2:12" ht="45" x14ac:dyDescent="0.25">
      <c r="B322" s="869"/>
      <c r="C322" s="307" t="s">
        <v>1296</v>
      </c>
      <c r="D322" s="307"/>
      <c r="E322" s="307" t="s">
        <v>1297</v>
      </c>
      <c r="F322" s="307"/>
      <c r="G322" s="307" t="s">
        <v>1298</v>
      </c>
      <c r="H322" s="49"/>
      <c r="I322" s="49"/>
      <c r="J322" s="52"/>
      <c r="K322" s="49"/>
      <c r="L322" s="49"/>
    </row>
    <row r="323" spans="2:12" ht="105" x14ac:dyDescent="0.25">
      <c r="B323" s="869"/>
      <c r="C323" s="307" t="s">
        <v>1299</v>
      </c>
      <c r="D323" s="307"/>
      <c r="E323" s="307" t="s">
        <v>1300</v>
      </c>
      <c r="F323" s="307"/>
      <c r="G323" s="307"/>
      <c r="H323" s="49"/>
      <c r="I323" s="49"/>
      <c r="J323" s="52"/>
      <c r="K323" s="49"/>
      <c r="L323" s="49"/>
    </row>
    <row r="324" spans="2:12" ht="57.75" customHeight="1" x14ac:dyDescent="0.25">
      <c r="B324" s="869"/>
      <c r="C324" s="315" t="s">
        <v>246</v>
      </c>
      <c r="D324" s="307"/>
      <c r="E324" s="307" t="s">
        <v>1301</v>
      </c>
      <c r="F324" s="307"/>
      <c r="G324" s="307" t="s">
        <v>1302</v>
      </c>
      <c r="H324" s="49"/>
      <c r="I324" s="49"/>
      <c r="J324" s="52"/>
      <c r="K324" s="49"/>
      <c r="L324" s="49"/>
    </row>
    <row r="325" spans="2:12" ht="68.25" customHeight="1" x14ac:dyDescent="0.25">
      <c r="B325" s="869"/>
      <c r="C325" s="312" t="s">
        <v>1303</v>
      </c>
      <c r="D325" s="316"/>
      <c r="E325" s="316" t="s">
        <v>1304</v>
      </c>
      <c r="F325" s="316" t="s">
        <v>220</v>
      </c>
      <c r="G325" s="316"/>
      <c r="H325" s="49"/>
      <c r="I325" s="49"/>
      <c r="J325" s="52"/>
      <c r="K325" s="49"/>
      <c r="L325" s="49"/>
    </row>
    <row r="326" spans="2:12" ht="59.25" customHeight="1" x14ac:dyDescent="0.25">
      <c r="B326" s="870" t="s">
        <v>1305</v>
      </c>
      <c r="C326" s="313" t="s">
        <v>221</v>
      </c>
      <c r="D326" s="307"/>
      <c r="E326" s="317" t="s">
        <v>1306</v>
      </c>
      <c r="F326" s="317" t="s">
        <v>1307</v>
      </c>
      <c r="G326" s="307" t="s">
        <v>1308</v>
      </c>
      <c r="H326" s="49"/>
      <c r="I326" s="49"/>
      <c r="J326" s="52"/>
      <c r="K326" s="49"/>
      <c r="L326" s="49"/>
    </row>
    <row r="327" spans="2:12" ht="84" customHeight="1" x14ac:dyDescent="0.25">
      <c r="B327" s="870"/>
      <c r="C327" s="308" t="s">
        <v>231</v>
      </c>
      <c r="D327" s="307"/>
      <c r="E327" s="308" t="s">
        <v>1309</v>
      </c>
      <c r="F327" s="308" t="s">
        <v>223</v>
      </c>
      <c r="G327" s="307" t="s">
        <v>1310</v>
      </c>
      <c r="H327" s="49"/>
      <c r="I327" s="49"/>
      <c r="J327" s="52"/>
      <c r="K327" s="49"/>
      <c r="L327" s="49"/>
    </row>
    <row r="328" spans="2:12" x14ac:dyDescent="0.25">
      <c r="H328" s="49"/>
      <c r="I328" s="49"/>
      <c r="J328" s="52"/>
      <c r="K328" s="49"/>
      <c r="L328" s="49"/>
    </row>
    <row r="329" spans="2:12" ht="15.75" thickBot="1" x14ac:dyDescent="0.3">
      <c r="H329" s="49"/>
      <c r="I329" s="49"/>
      <c r="J329" s="52"/>
      <c r="K329" s="49"/>
      <c r="L329" s="49"/>
    </row>
    <row r="330" spans="2:12" ht="15.75" customHeight="1" thickBot="1" x14ac:dyDescent="0.3">
      <c r="B330" s="798" t="s">
        <v>236</v>
      </c>
      <c r="C330" s="799"/>
      <c r="D330" s="799"/>
      <c r="E330" s="800"/>
      <c r="H330" s="133"/>
      <c r="I330" s="49"/>
      <c r="J330" s="52"/>
      <c r="K330" s="49"/>
      <c r="L330" s="49"/>
    </row>
    <row r="331" spans="2:12" ht="51.75" thickBot="1" x14ac:dyDescent="0.3">
      <c r="B331" s="468" t="s">
        <v>237</v>
      </c>
      <c r="C331" s="468" t="s">
        <v>238</v>
      </c>
      <c r="D331" s="464" t="s">
        <v>239</v>
      </c>
      <c r="E331" s="464" t="s">
        <v>240</v>
      </c>
      <c r="H331" s="464" t="s">
        <v>45</v>
      </c>
      <c r="I331" s="49"/>
      <c r="J331" s="52"/>
      <c r="K331" s="49"/>
      <c r="L331" s="49"/>
    </row>
    <row r="332" spans="2:12" ht="15.75" thickBot="1" x14ac:dyDescent="0.3">
      <c r="B332" s="9"/>
      <c r="C332" s="120"/>
      <c r="D332" s="120"/>
      <c r="E332" s="120"/>
      <c r="H332" s="120"/>
      <c r="I332" s="49"/>
      <c r="J332" s="52"/>
      <c r="K332" s="49"/>
      <c r="L332" s="49"/>
    </row>
    <row r="333" spans="2:12" ht="15.75" thickBot="1" x14ac:dyDescent="0.3">
      <c r="H333" s="49"/>
      <c r="I333" s="49"/>
      <c r="J333" s="52"/>
      <c r="K333" s="49"/>
      <c r="L333" s="49"/>
    </row>
    <row r="334" spans="2:12" ht="41.25" customHeight="1" thickBot="1" x14ac:dyDescent="0.3">
      <c r="B334" s="792" t="s">
        <v>262</v>
      </c>
      <c r="C334" s="793"/>
      <c r="D334" s="794"/>
      <c r="E334" s="73"/>
      <c r="F334" s="73"/>
      <c r="G334" s="73"/>
      <c r="H334" s="49"/>
      <c r="I334" s="49"/>
      <c r="J334" s="52"/>
      <c r="K334" s="49"/>
      <c r="L334" s="49"/>
    </row>
    <row r="335" spans="2:12" ht="50.25" customHeight="1" thickBot="1" x14ac:dyDescent="0.3">
      <c r="B335" s="34" t="s">
        <v>241</v>
      </c>
      <c r="C335" s="34" t="s">
        <v>242</v>
      </c>
      <c r="D335" s="34" t="s">
        <v>192</v>
      </c>
      <c r="E335" s="73"/>
      <c r="F335" s="73"/>
      <c r="G335" s="73"/>
      <c r="H335" s="49"/>
      <c r="I335" s="49"/>
      <c r="J335" s="52"/>
      <c r="K335" s="49"/>
      <c r="L335" s="49"/>
    </row>
    <row r="336" spans="2:12" ht="50.25" customHeight="1" thickBot="1" x14ac:dyDescent="0.3">
      <c r="B336" s="12" t="s">
        <v>178</v>
      </c>
      <c r="C336" s="46"/>
      <c r="D336" s="46" t="s">
        <v>277</v>
      </c>
      <c r="E336" s="73"/>
      <c r="F336" s="73"/>
      <c r="G336" s="73"/>
      <c r="H336" s="49"/>
      <c r="I336" s="49"/>
      <c r="J336" s="52"/>
      <c r="K336" s="49"/>
      <c r="L336" s="49"/>
    </row>
    <row r="337" spans="2:12" ht="15.75" thickBot="1" x14ac:dyDescent="0.3">
      <c r="B337" s="136"/>
      <c r="C337" s="479"/>
      <c r="D337" s="479"/>
      <c r="E337" s="479"/>
      <c r="F337" s="479"/>
      <c r="G337" s="52"/>
      <c r="H337" s="52"/>
      <c r="I337" s="52"/>
      <c r="J337" s="52"/>
      <c r="K337" s="49"/>
      <c r="L337" s="49"/>
    </row>
    <row r="338" spans="2:12" ht="33" customHeight="1" thickBot="1" x14ac:dyDescent="0.3">
      <c r="B338" s="798" t="s">
        <v>147</v>
      </c>
      <c r="C338" s="799"/>
      <c r="D338" s="799"/>
      <c r="E338" s="800"/>
      <c r="F338" s="479"/>
      <c r="G338" s="479"/>
      <c r="H338" s="49"/>
      <c r="I338" s="49"/>
      <c r="J338" s="52"/>
      <c r="K338" s="49"/>
      <c r="L338" s="49"/>
    </row>
    <row r="339" spans="2:12" ht="63" customHeight="1" thickBot="1" x14ac:dyDescent="0.3">
      <c r="B339" s="137" t="s">
        <v>145</v>
      </c>
      <c r="C339" s="480" t="s">
        <v>144</v>
      </c>
      <c r="D339" s="463" t="s">
        <v>191</v>
      </c>
      <c r="E339" s="40" t="s">
        <v>45</v>
      </c>
      <c r="F339" s="479"/>
      <c r="G339" s="479"/>
      <c r="H339" s="49"/>
      <c r="I339" s="49"/>
      <c r="J339" s="52"/>
      <c r="K339" s="49"/>
      <c r="L339" s="49"/>
    </row>
    <row r="340" spans="2:12" ht="15.75" thickBot="1" x14ac:dyDescent="0.3">
      <c r="B340" s="120"/>
      <c r="C340" s="120"/>
      <c r="D340" s="120"/>
      <c r="E340" s="120"/>
      <c r="F340" s="479"/>
      <c r="G340" s="479"/>
      <c r="H340" s="49"/>
      <c r="I340" s="49"/>
      <c r="J340" s="52"/>
      <c r="K340" s="49"/>
      <c r="L340" s="49"/>
    </row>
    <row r="341" spans="2:12" ht="15.75" thickBot="1" x14ac:dyDescent="0.3">
      <c r="B341" s="126"/>
      <c r="C341" s="126"/>
      <c r="D341" s="132"/>
      <c r="E341" s="132"/>
      <c r="F341" s="479"/>
      <c r="G341" s="479"/>
      <c r="H341" s="49"/>
      <c r="I341" s="49"/>
      <c r="J341" s="52"/>
      <c r="K341" s="49"/>
      <c r="L341" s="49"/>
    </row>
    <row r="342" spans="2:12" x14ac:dyDescent="0.25">
      <c r="H342" s="49"/>
      <c r="I342" s="49"/>
      <c r="J342" s="52"/>
      <c r="K342" s="49"/>
      <c r="L342" s="49"/>
    </row>
    <row r="343" spans="2:12" ht="15.75" thickBot="1" x14ac:dyDescent="0.3">
      <c r="B343" s="140"/>
      <c r="C343" s="141"/>
      <c r="D343" s="141"/>
      <c r="E343" s="141"/>
      <c r="F343" s="141"/>
      <c r="G343" s="142"/>
      <c r="H343" s="49"/>
      <c r="I343" s="52"/>
      <c r="J343" s="52"/>
      <c r="K343" s="49"/>
      <c r="L343" s="49"/>
    </row>
    <row r="344" spans="2:12" ht="15.75" customHeight="1" thickBot="1" x14ac:dyDescent="0.3">
      <c r="B344" s="733" t="s">
        <v>66</v>
      </c>
      <c r="C344" s="734"/>
      <c r="D344" s="734"/>
      <c r="E344" s="734"/>
      <c r="F344" s="734"/>
      <c r="G344" s="734"/>
      <c r="H344" s="734"/>
      <c r="I344" s="735"/>
      <c r="J344" s="52"/>
      <c r="K344" s="49"/>
      <c r="L344" s="49"/>
    </row>
    <row r="345" spans="2:12" ht="15.75" thickBot="1" x14ac:dyDescent="0.3">
      <c r="B345" s="733" t="s">
        <v>67</v>
      </c>
      <c r="C345" s="734"/>
      <c r="D345" s="734"/>
      <c r="E345" s="734"/>
      <c r="F345" s="734"/>
      <c r="G345" s="734"/>
      <c r="H345" s="734"/>
      <c r="I345" s="461"/>
      <c r="J345" s="52"/>
      <c r="K345" s="49"/>
      <c r="L345" s="49"/>
    </row>
    <row r="346" spans="2:12" ht="51.75" thickBot="1" x14ac:dyDescent="0.3">
      <c r="B346" s="468" t="s">
        <v>68</v>
      </c>
      <c r="C346" s="468" t="s">
        <v>69</v>
      </c>
      <c r="D346" s="464" t="s">
        <v>70</v>
      </c>
      <c r="E346" s="464" t="s">
        <v>71</v>
      </c>
      <c r="F346" s="464" t="s">
        <v>72</v>
      </c>
      <c r="G346" s="464" t="s">
        <v>73</v>
      </c>
      <c r="H346" s="464" t="s">
        <v>45</v>
      </c>
      <c r="I346" s="464" t="s">
        <v>45</v>
      </c>
      <c r="J346" s="52"/>
      <c r="K346" s="49"/>
      <c r="L346" s="49"/>
    </row>
    <row r="347" spans="2:12" ht="166.5" thickBot="1" x14ac:dyDescent="0.3">
      <c r="B347" s="9" t="s">
        <v>74</v>
      </c>
      <c r="C347" s="320">
        <v>1</v>
      </c>
      <c r="D347" s="320" t="s">
        <v>1323</v>
      </c>
      <c r="E347" s="320">
        <v>19140</v>
      </c>
      <c r="F347" s="321">
        <v>1</v>
      </c>
      <c r="G347" s="321">
        <v>0</v>
      </c>
      <c r="H347" s="120"/>
      <c r="I347" s="322" t="s">
        <v>1324</v>
      </c>
      <c r="J347" s="455" t="s">
        <v>1219</v>
      </c>
      <c r="K347" s="49"/>
      <c r="L347" s="49"/>
    </row>
    <row r="348" spans="2:12" ht="60.75" thickBot="1" x14ac:dyDescent="0.3">
      <c r="B348" s="9" t="s">
        <v>75</v>
      </c>
      <c r="C348" s="323">
        <v>1</v>
      </c>
      <c r="D348" s="323">
        <v>300</v>
      </c>
      <c r="E348" s="482" t="s">
        <v>1325</v>
      </c>
      <c r="F348" s="325">
        <v>1</v>
      </c>
      <c r="G348" s="325">
        <v>0</v>
      </c>
      <c r="H348" s="482"/>
      <c r="I348" s="326" t="s">
        <v>1326</v>
      </c>
      <c r="J348" s="455" t="s">
        <v>1219</v>
      </c>
      <c r="K348" s="49"/>
      <c r="L348" s="49"/>
    </row>
    <row r="349" spans="2:12" ht="166.5" thickBot="1" x14ac:dyDescent="0.3">
      <c r="B349" s="9" t="s">
        <v>76</v>
      </c>
      <c r="C349" s="320">
        <v>1</v>
      </c>
      <c r="D349" s="320" t="s">
        <v>1323</v>
      </c>
      <c r="E349" s="320">
        <v>19140</v>
      </c>
      <c r="F349" s="321">
        <v>1</v>
      </c>
      <c r="G349" s="321">
        <v>0</v>
      </c>
      <c r="H349" s="320"/>
      <c r="I349" s="322" t="s">
        <v>1324</v>
      </c>
      <c r="J349" s="455" t="s">
        <v>1219</v>
      </c>
      <c r="K349" s="49"/>
      <c r="L349" s="49"/>
    </row>
    <row r="350" spans="2:12" ht="15.75" thickBot="1" x14ac:dyDescent="0.3">
      <c r="B350" s="9" t="s">
        <v>77</v>
      </c>
      <c r="C350" s="323">
        <v>1</v>
      </c>
      <c r="D350" s="327" t="s">
        <v>1327</v>
      </c>
      <c r="E350" s="328" t="s">
        <v>1328</v>
      </c>
      <c r="F350" s="325">
        <v>1</v>
      </c>
      <c r="G350" s="323" t="s">
        <v>1329</v>
      </c>
      <c r="H350" s="132"/>
      <c r="I350" s="329"/>
      <c r="J350" s="52"/>
      <c r="K350" s="49"/>
      <c r="L350" s="49"/>
    </row>
    <row r="351" spans="2:12" ht="15.75" thickBot="1" x14ac:dyDescent="0.3">
      <c r="B351" s="49"/>
      <c r="C351" s="49"/>
      <c r="D351" s="49"/>
      <c r="E351" s="49"/>
      <c r="F351" s="49"/>
      <c r="G351" s="49"/>
      <c r="H351" s="49"/>
      <c r="I351" s="49"/>
      <c r="J351" s="52"/>
      <c r="K351" s="49"/>
      <c r="L351" s="49"/>
    </row>
    <row r="352" spans="2:12" ht="69" customHeight="1" thickBot="1" x14ac:dyDescent="0.3">
      <c r="B352" s="733" t="s">
        <v>78</v>
      </c>
      <c r="C352" s="734"/>
      <c r="D352" s="735"/>
      <c r="E352" s="49"/>
      <c r="F352" s="49"/>
      <c r="G352" s="49"/>
      <c r="H352" s="49"/>
      <c r="I352" s="49"/>
      <c r="J352" s="52"/>
      <c r="K352" s="49"/>
      <c r="L352" s="49"/>
    </row>
    <row r="353" spans="2:12" ht="39" thickBot="1" x14ac:dyDescent="0.3">
      <c r="B353" s="468" t="s">
        <v>79</v>
      </c>
      <c r="C353" s="463" t="s">
        <v>4</v>
      </c>
      <c r="D353" s="480" t="s">
        <v>45</v>
      </c>
      <c r="E353" s="49"/>
      <c r="F353" s="49"/>
      <c r="G353" s="49"/>
      <c r="H353" s="49"/>
      <c r="I353" s="49"/>
      <c r="J353" s="52"/>
      <c r="K353" s="49"/>
      <c r="L353" s="49"/>
    </row>
    <row r="354" spans="2:12" ht="45.75" thickBot="1" x14ac:dyDescent="0.3">
      <c r="B354" s="9" t="s">
        <v>80</v>
      </c>
      <c r="C354" s="120" t="s">
        <v>406</v>
      </c>
      <c r="D354" s="422" t="s">
        <v>1542</v>
      </c>
      <c r="E354" s="455" t="s">
        <v>1219</v>
      </c>
      <c r="F354" s="49"/>
      <c r="G354" s="49"/>
      <c r="H354" s="49"/>
      <c r="I354" s="49"/>
      <c r="J354" s="52"/>
      <c r="K354" s="49"/>
      <c r="L354" s="49"/>
    </row>
    <row r="355" spans="2:12" ht="51.75" thickBot="1" x14ac:dyDescent="0.3">
      <c r="B355" s="9" t="s">
        <v>81</v>
      </c>
      <c r="C355" s="126" t="s">
        <v>406</v>
      </c>
      <c r="D355" s="421" t="s">
        <v>1541</v>
      </c>
      <c r="E355" s="455" t="s">
        <v>1219</v>
      </c>
      <c r="F355" s="49"/>
      <c r="G355" s="49"/>
      <c r="H355" s="49"/>
      <c r="I355" s="49"/>
      <c r="J355" s="52"/>
      <c r="K355" s="49"/>
      <c r="L355" s="49"/>
    </row>
    <row r="356" spans="2:12" x14ac:dyDescent="0.25">
      <c r="B356" s="479"/>
      <c r="C356" s="478"/>
      <c r="D356" s="478"/>
      <c r="E356" s="49"/>
      <c r="F356" s="49"/>
      <c r="G356" s="49"/>
      <c r="H356" s="49"/>
      <c r="I356" s="49"/>
      <c r="J356" s="52"/>
      <c r="K356" s="49"/>
      <c r="L356" s="49"/>
    </row>
    <row r="357" spans="2:12" ht="15.75" thickBot="1" x14ac:dyDescent="0.3">
      <c r="B357" s="77"/>
      <c r="C357" s="77"/>
      <c r="D357" s="77"/>
      <c r="E357" s="77"/>
      <c r="F357" s="77"/>
      <c r="G357" s="49"/>
      <c r="H357" s="49"/>
      <c r="I357" s="49"/>
      <c r="J357" s="52"/>
      <c r="K357" s="49"/>
      <c r="L357" s="49"/>
    </row>
    <row r="358" spans="2:12" ht="15.75" thickBot="1" x14ac:dyDescent="0.3">
      <c r="B358" s="798" t="s">
        <v>249</v>
      </c>
      <c r="C358" s="799"/>
      <c r="D358" s="799"/>
      <c r="E358" s="799"/>
      <c r="F358" s="800"/>
      <c r="G358" s="144"/>
      <c r="H358" s="49"/>
      <c r="I358" s="49"/>
      <c r="J358" s="52"/>
      <c r="K358" s="49"/>
      <c r="L358" s="49"/>
    </row>
    <row r="359" spans="2:12" x14ac:dyDescent="0.25">
      <c r="B359" s="801" t="s">
        <v>91</v>
      </c>
      <c r="C359" s="802"/>
      <c r="D359" s="802"/>
      <c r="E359" s="802"/>
      <c r="F359" s="803"/>
      <c r="G359" s="52"/>
      <c r="H359" s="49"/>
      <c r="I359" s="49"/>
      <c r="J359" s="52"/>
      <c r="K359" s="49"/>
      <c r="L359" s="49"/>
    </row>
    <row r="360" spans="2:12" ht="45" customHeight="1" x14ac:dyDescent="0.25">
      <c r="B360" s="24" t="s">
        <v>92</v>
      </c>
      <c r="C360" s="25" t="s">
        <v>93</v>
      </c>
      <c r="D360" s="25" t="s">
        <v>94</v>
      </c>
      <c r="E360" s="25" t="s">
        <v>38</v>
      </c>
      <c r="F360" s="36" t="s">
        <v>45</v>
      </c>
      <c r="G360" s="52"/>
      <c r="H360" s="49"/>
      <c r="I360" s="49"/>
      <c r="J360" s="52"/>
      <c r="K360" s="49"/>
      <c r="L360" s="49"/>
    </row>
    <row r="361" spans="2:12" ht="15.75" thickBot="1" x14ac:dyDescent="0.3">
      <c r="B361" s="145" t="s">
        <v>1387</v>
      </c>
      <c r="C361" s="146"/>
      <c r="D361" s="146"/>
      <c r="E361" s="146"/>
      <c r="F361" s="147"/>
      <c r="G361" s="52"/>
      <c r="H361" s="49"/>
      <c r="I361" s="49"/>
      <c r="J361" s="52"/>
      <c r="K361" s="49"/>
      <c r="L361" s="49"/>
    </row>
    <row r="362" spans="2:12" x14ac:dyDescent="0.25">
      <c r="B362" s="112"/>
      <c r="C362" s="112"/>
      <c r="D362" s="49"/>
      <c r="E362" s="49"/>
      <c r="F362" s="49"/>
      <c r="G362" s="49"/>
      <c r="H362" s="49"/>
      <c r="I362" s="49"/>
      <c r="J362" s="52"/>
      <c r="K362" s="49"/>
      <c r="L362" s="49"/>
    </row>
    <row r="363" spans="2:12" s="184" customFormat="1" ht="15.75" thickBot="1" x14ac:dyDescent="0.3">
      <c r="B363" s="11"/>
      <c r="C363" s="11"/>
      <c r="D363" s="64"/>
      <c r="E363" s="64"/>
      <c r="F363" s="64"/>
      <c r="G363" s="64"/>
      <c r="H363" s="64"/>
      <c r="I363" s="64"/>
      <c r="J363" s="479"/>
      <c r="K363" s="64"/>
      <c r="L363" s="64"/>
    </row>
    <row r="364" spans="2:12" ht="15.75" thickBot="1" x14ac:dyDescent="0.3">
      <c r="B364" s="788" t="s">
        <v>101</v>
      </c>
      <c r="C364" s="789"/>
      <c r="D364" s="789"/>
      <c r="E364" s="789"/>
      <c r="F364" s="789"/>
      <c r="G364" s="790"/>
      <c r="H364" s="49"/>
      <c r="I364" s="49"/>
      <c r="J364" s="52"/>
      <c r="K364" s="49"/>
      <c r="L364" s="49"/>
    </row>
    <row r="365" spans="2:12" ht="15.75" thickBot="1" x14ac:dyDescent="0.3">
      <c r="B365" s="148" t="s">
        <v>102</v>
      </c>
      <c r="C365" s="791" t="s">
        <v>103</v>
      </c>
      <c r="D365" s="756"/>
      <c r="E365" s="756"/>
      <c r="F365" s="719"/>
      <c r="G365" s="722" t="s">
        <v>45</v>
      </c>
      <c r="H365" s="49"/>
      <c r="I365" s="49"/>
      <c r="J365" s="52"/>
      <c r="K365" s="49"/>
      <c r="L365" s="49"/>
    </row>
    <row r="366" spans="2:12" ht="15.75" thickBot="1" x14ac:dyDescent="0.3">
      <c r="B366" s="148"/>
      <c r="C366" s="792" t="s">
        <v>104</v>
      </c>
      <c r="D366" s="793"/>
      <c r="E366" s="792" t="s">
        <v>105</v>
      </c>
      <c r="F366" s="794"/>
      <c r="G366" s="723"/>
      <c r="H366" s="49"/>
      <c r="I366" s="49"/>
      <c r="J366" s="52"/>
      <c r="K366" s="49"/>
      <c r="L366" s="49"/>
    </row>
    <row r="367" spans="2:12" ht="34.5" customHeight="1" thickBot="1" x14ac:dyDescent="0.3">
      <c r="B367" s="149"/>
      <c r="C367" s="40" t="s">
        <v>106</v>
      </c>
      <c r="D367" s="40" t="s">
        <v>107</v>
      </c>
      <c r="E367" s="40" t="s">
        <v>106</v>
      </c>
      <c r="F367" s="40" t="s">
        <v>108</v>
      </c>
      <c r="G367" s="724"/>
      <c r="H367" s="49"/>
      <c r="I367" s="49"/>
      <c r="J367" s="52"/>
      <c r="K367" s="49"/>
      <c r="L367" s="49"/>
    </row>
    <row r="368" spans="2:12" ht="15.75" thickBot="1" x14ac:dyDescent="0.3">
      <c r="B368" s="150" t="s">
        <v>109</v>
      </c>
      <c r="C368" s="87">
        <v>6</v>
      </c>
      <c r="D368" s="300">
        <v>27150.12</v>
      </c>
      <c r="E368" s="82">
        <v>6</v>
      </c>
      <c r="F368" s="300">
        <v>27150.12</v>
      </c>
      <c r="G368" s="795" t="s">
        <v>1218</v>
      </c>
      <c r="H368" s="49"/>
      <c r="I368" s="49"/>
      <c r="J368" s="52"/>
      <c r="K368" s="49"/>
      <c r="L368" s="49"/>
    </row>
    <row r="369" spans="2:12" ht="15.75" thickBot="1" x14ac:dyDescent="0.3">
      <c r="B369" s="150" t="s">
        <v>110</v>
      </c>
      <c r="C369" s="90">
        <v>4</v>
      </c>
      <c r="D369" s="301">
        <v>49857</v>
      </c>
      <c r="E369" s="89"/>
      <c r="F369" s="301"/>
      <c r="G369" s="796"/>
      <c r="H369" s="49"/>
      <c r="I369" s="49"/>
      <c r="J369" s="52"/>
      <c r="K369" s="49"/>
      <c r="L369" s="49"/>
    </row>
    <row r="370" spans="2:12" ht="15.75" thickBot="1" x14ac:dyDescent="0.3">
      <c r="B370" s="150" t="s">
        <v>111</v>
      </c>
      <c r="C370" s="87">
        <v>3</v>
      </c>
      <c r="D370" s="300">
        <v>10592626.960000001</v>
      </c>
      <c r="E370" s="82"/>
      <c r="F370" s="300"/>
      <c r="G370" s="796"/>
      <c r="H370" s="49"/>
      <c r="I370" s="49"/>
      <c r="J370" s="52"/>
      <c r="K370" s="49"/>
      <c r="L370" s="49"/>
    </row>
    <row r="371" spans="2:12" ht="15.75" thickBot="1" x14ac:dyDescent="0.3">
      <c r="B371" s="150" t="s">
        <v>112</v>
      </c>
      <c r="C371" s="90">
        <v>69</v>
      </c>
      <c r="D371" s="301">
        <v>2994304.36</v>
      </c>
      <c r="E371" s="89">
        <v>34</v>
      </c>
      <c r="F371" s="301">
        <v>1243248.8400000001</v>
      </c>
      <c r="G371" s="796"/>
      <c r="H371" s="49"/>
      <c r="I371" s="49"/>
      <c r="J371" s="52"/>
      <c r="K371" s="49"/>
      <c r="L371" s="49"/>
    </row>
    <row r="372" spans="2:12" ht="15.75" thickBot="1" x14ac:dyDescent="0.3">
      <c r="B372" s="150" t="s">
        <v>113</v>
      </c>
      <c r="C372" s="87">
        <v>0</v>
      </c>
      <c r="D372" s="300">
        <v>0</v>
      </c>
      <c r="E372" s="82">
        <v>0</v>
      </c>
      <c r="F372" s="300">
        <v>0</v>
      </c>
      <c r="G372" s="796"/>
      <c r="H372" s="49"/>
      <c r="I372" s="49"/>
      <c r="J372" s="52"/>
      <c r="K372" s="49"/>
      <c r="L372" s="49"/>
    </row>
    <row r="373" spans="2:12" ht="15.75" thickBot="1" x14ac:dyDescent="0.3">
      <c r="B373" s="150" t="s">
        <v>114</v>
      </c>
      <c r="C373" s="90">
        <v>0</v>
      </c>
      <c r="D373" s="301">
        <v>0</v>
      </c>
      <c r="E373" s="89">
        <v>0</v>
      </c>
      <c r="F373" s="301">
        <v>0</v>
      </c>
      <c r="G373" s="796"/>
      <c r="H373" s="49"/>
      <c r="I373" s="49"/>
      <c r="J373" s="52"/>
      <c r="K373" s="49"/>
      <c r="L373" s="49"/>
    </row>
    <row r="374" spans="2:12" ht="15.75" thickBot="1" x14ac:dyDescent="0.3">
      <c r="B374" s="150" t="s">
        <v>115</v>
      </c>
      <c r="C374" s="87">
        <v>6</v>
      </c>
      <c r="D374" s="300">
        <v>116716.12</v>
      </c>
      <c r="E374" s="82">
        <v>4</v>
      </c>
      <c r="F374" s="300">
        <v>72102.05</v>
      </c>
      <c r="G374" s="796"/>
      <c r="H374" s="49"/>
      <c r="I374" s="49"/>
      <c r="J374" s="52"/>
      <c r="K374" s="49"/>
      <c r="L374" s="49"/>
    </row>
    <row r="375" spans="2:12" ht="15.75" thickBot="1" x14ac:dyDescent="0.3">
      <c r="B375" s="150" t="s">
        <v>116</v>
      </c>
      <c r="C375" s="90">
        <v>49</v>
      </c>
      <c r="D375" s="301">
        <v>2584233.3722000001</v>
      </c>
      <c r="E375" s="89">
        <v>3</v>
      </c>
      <c r="F375" s="301">
        <v>175034.35</v>
      </c>
      <c r="G375" s="796"/>
      <c r="H375" s="49"/>
      <c r="I375" s="49"/>
      <c r="J375" s="52"/>
      <c r="K375" s="49"/>
      <c r="L375" s="49"/>
    </row>
    <row r="376" spans="2:12" ht="15.75" thickBot="1" x14ac:dyDescent="0.3">
      <c r="B376" s="150" t="s">
        <v>117</v>
      </c>
      <c r="C376" s="87">
        <v>4</v>
      </c>
      <c r="D376" s="300">
        <v>140985.73499999999</v>
      </c>
      <c r="E376" s="82">
        <v>0</v>
      </c>
      <c r="F376" s="300">
        <v>0</v>
      </c>
      <c r="G376" s="796"/>
      <c r="H376" s="49"/>
      <c r="I376" s="49"/>
      <c r="J376" s="52"/>
      <c r="K376" s="49"/>
      <c r="L376" s="49"/>
    </row>
    <row r="377" spans="2:12" ht="15.75" thickBot="1" x14ac:dyDescent="0.3">
      <c r="B377" s="150" t="s">
        <v>118</v>
      </c>
      <c r="C377" s="90">
        <v>1</v>
      </c>
      <c r="D377" s="301">
        <v>257800</v>
      </c>
      <c r="E377" s="89">
        <v>1</v>
      </c>
      <c r="F377" s="301">
        <v>257800</v>
      </c>
      <c r="G377" s="796"/>
      <c r="H377" s="49"/>
      <c r="I377" s="49"/>
      <c r="J377" s="52"/>
      <c r="K377" s="49"/>
      <c r="L377" s="49"/>
    </row>
    <row r="378" spans="2:12" ht="15.75" thickBot="1" x14ac:dyDescent="0.3">
      <c r="B378" s="150" t="s">
        <v>119</v>
      </c>
      <c r="C378" s="87">
        <v>0</v>
      </c>
      <c r="D378" s="300">
        <v>0</v>
      </c>
      <c r="E378" s="82">
        <v>0</v>
      </c>
      <c r="F378" s="300">
        <v>0</v>
      </c>
      <c r="G378" s="796"/>
      <c r="H378" s="49"/>
      <c r="I378" s="49"/>
      <c r="J378" s="52"/>
      <c r="K378" s="49"/>
      <c r="L378" s="49"/>
    </row>
    <row r="379" spans="2:12" ht="15.75" thickBot="1" x14ac:dyDescent="0.3">
      <c r="B379" s="150" t="s">
        <v>120</v>
      </c>
      <c r="C379" s="90">
        <v>10</v>
      </c>
      <c r="D379" s="301">
        <v>251701.85500000001</v>
      </c>
      <c r="E379" s="89">
        <v>4</v>
      </c>
      <c r="F379" s="301">
        <v>72102.05</v>
      </c>
      <c r="G379" s="796"/>
      <c r="H379" s="49"/>
      <c r="I379" s="49"/>
      <c r="J379" s="52"/>
      <c r="K379" s="49"/>
      <c r="L379" s="49"/>
    </row>
    <row r="380" spans="2:12" ht="15.75" thickBot="1" x14ac:dyDescent="0.3">
      <c r="B380" s="150" t="s">
        <v>121</v>
      </c>
      <c r="C380" s="87">
        <v>14</v>
      </c>
      <c r="D380" s="300">
        <v>1444553.7</v>
      </c>
      <c r="E380" s="82">
        <v>5</v>
      </c>
      <c r="F380" s="300">
        <v>197821.4</v>
      </c>
      <c r="G380" s="796"/>
      <c r="H380" s="49"/>
      <c r="I380" s="49"/>
      <c r="J380" s="52"/>
      <c r="K380" s="49"/>
      <c r="L380" s="49"/>
    </row>
    <row r="381" spans="2:12" ht="15.75" thickBot="1" x14ac:dyDescent="0.3">
      <c r="B381" s="150" t="s">
        <v>122</v>
      </c>
      <c r="C381" s="90">
        <v>28</v>
      </c>
      <c r="D381" s="301">
        <v>1119572.8999999999</v>
      </c>
      <c r="E381" s="89">
        <v>0</v>
      </c>
      <c r="F381" s="301">
        <v>0</v>
      </c>
      <c r="G381" s="796"/>
      <c r="H381" s="49"/>
      <c r="I381" s="49"/>
      <c r="J381" s="52"/>
      <c r="K381" s="49"/>
      <c r="L381" s="49"/>
    </row>
    <row r="382" spans="2:12" ht="15.75" thickBot="1" x14ac:dyDescent="0.3">
      <c r="B382" s="150" t="s">
        <v>123</v>
      </c>
      <c r="C382" s="87">
        <v>5</v>
      </c>
      <c r="D382" s="300">
        <v>206233.60000000001</v>
      </c>
      <c r="E382" s="82">
        <v>2</v>
      </c>
      <c r="F382" s="300">
        <v>757110.8</v>
      </c>
      <c r="G382" s="796"/>
      <c r="H382" s="49"/>
      <c r="I382" s="49"/>
      <c r="J382" s="52"/>
      <c r="K382" s="49"/>
      <c r="L382" s="49"/>
    </row>
    <row r="383" spans="2:12" ht="15.75" thickBot="1" x14ac:dyDescent="0.3">
      <c r="B383" s="151" t="s">
        <v>224</v>
      </c>
      <c r="C383" s="87">
        <v>0</v>
      </c>
      <c r="D383" s="300">
        <v>0</v>
      </c>
      <c r="E383" s="82">
        <v>0</v>
      </c>
      <c r="F383" s="300">
        <v>0</v>
      </c>
      <c r="G383" s="796"/>
      <c r="H383" s="49"/>
      <c r="I383" s="49"/>
      <c r="J383" s="52"/>
      <c r="K383" s="49"/>
      <c r="L383" s="49"/>
    </row>
    <row r="384" spans="2:12" ht="15.75" thickBot="1" x14ac:dyDescent="0.3">
      <c r="B384" s="150" t="s">
        <v>124</v>
      </c>
      <c r="C384" s="90">
        <v>2</v>
      </c>
      <c r="D384" s="301">
        <v>207643.67</v>
      </c>
      <c r="E384" s="89">
        <v>0</v>
      </c>
      <c r="F384" s="301">
        <v>0</v>
      </c>
      <c r="G384" s="796"/>
      <c r="H384" s="49"/>
      <c r="I384" s="49"/>
      <c r="J384" s="52"/>
      <c r="K384" s="49"/>
      <c r="L384" s="49"/>
    </row>
    <row r="385" spans="2:12" ht="15.75" thickBot="1" x14ac:dyDescent="0.3">
      <c r="B385" s="150" t="s">
        <v>125</v>
      </c>
      <c r="C385" s="87">
        <v>0</v>
      </c>
      <c r="D385" s="300">
        <v>0</v>
      </c>
      <c r="E385" s="82">
        <v>0</v>
      </c>
      <c r="F385" s="300">
        <v>0</v>
      </c>
      <c r="G385" s="797"/>
      <c r="H385" s="49"/>
      <c r="I385" s="49"/>
      <c r="J385" s="52"/>
      <c r="K385" s="49"/>
      <c r="L385" s="49"/>
    </row>
    <row r="386" spans="2:12" x14ac:dyDescent="0.25">
      <c r="B386" s="112"/>
      <c r="C386" s="112"/>
      <c r="D386" s="49"/>
      <c r="E386" s="49"/>
      <c r="F386" s="49"/>
      <c r="G386" s="49"/>
      <c r="H386" s="49"/>
      <c r="I386" s="49"/>
      <c r="J386" s="52"/>
      <c r="K386" s="49"/>
      <c r="L386" s="49"/>
    </row>
    <row r="387" spans="2:12" ht="15.75" thickBot="1" x14ac:dyDescent="0.3">
      <c r="B387" s="112"/>
      <c r="C387" s="112"/>
      <c r="D387" s="49"/>
      <c r="E387" s="49"/>
      <c r="F387" s="49"/>
      <c r="G387" s="49"/>
      <c r="H387" s="49"/>
      <c r="I387" s="49"/>
      <c r="J387" s="52"/>
      <c r="K387" s="49"/>
      <c r="L387" s="49"/>
    </row>
    <row r="388" spans="2:12" ht="15.75" customHeight="1" thickBot="1" x14ac:dyDescent="0.3">
      <c r="B388" s="733" t="s">
        <v>255</v>
      </c>
      <c r="C388" s="734"/>
      <c r="D388" s="734"/>
      <c r="E388" s="735"/>
      <c r="F388" s="49"/>
      <c r="G388" s="49"/>
      <c r="H388" s="49"/>
      <c r="I388" s="49"/>
      <c r="J388" s="52"/>
      <c r="K388" s="49"/>
      <c r="L388" s="49"/>
    </row>
    <row r="389" spans="2:12" ht="51" customHeight="1" thickBot="1" x14ac:dyDescent="0.3">
      <c r="B389" s="426" t="s">
        <v>253</v>
      </c>
      <c r="C389" s="427" t="s">
        <v>254</v>
      </c>
      <c r="D389" s="462" t="s">
        <v>126</v>
      </c>
      <c r="E389" s="462" t="s">
        <v>45</v>
      </c>
      <c r="F389" s="49"/>
      <c r="G389" s="49"/>
      <c r="H389" s="49"/>
      <c r="I389" s="49"/>
      <c r="J389" s="52"/>
      <c r="K389" s="49"/>
      <c r="L389" s="49"/>
    </row>
    <row r="390" spans="2:12" x14ac:dyDescent="0.25">
      <c r="B390" s="428" t="s">
        <v>1543</v>
      </c>
      <c r="C390" s="429"/>
      <c r="D390" s="430"/>
      <c r="E390" s="431"/>
      <c r="F390" s="49"/>
      <c r="G390" s="49"/>
      <c r="H390" s="49"/>
      <c r="I390" s="49"/>
      <c r="J390" s="52"/>
      <c r="K390" s="49"/>
      <c r="L390" s="49"/>
    </row>
    <row r="391" spans="2:12" ht="75" x14ac:dyDescent="0.25">
      <c r="B391" s="432" t="s">
        <v>1544</v>
      </c>
      <c r="C391" s="424" t="s">
        <v>1583</v>
      </c>
      <c r="D391" s="423" t="s">
        <v>1545</v>
      </c>
      <c r="E391" s="452" t="s">
        <v>1577</v>
      </c>
      <c r="F391" s="49"/>
      <c r="G391" s="49"/>
      <c r="H391" s="49"/>
      <c r="I391" s="49"/>
      <c r="J391" s="52"/>
      <c r="K391" s="49"/>
      <c r="L391" s="49"/>
    </row>
    <row r="392" spans="2:12" ht="60" x14ac:dyDescent="0.25">
      <c r="B392" s="432" t="s">
        <v>1544</v>
      </c>
      <c r="C392" s="425" t="s">
        <v>1546</v>
      </c>
      <c r="D392" s="423" t="s">
        <v>1545</v>
      </c>
      <c r="E392" s="452" t="s">
        <v>1578</v>
      </c>
      <c r="F392" s="49"/>
      <c r="G392" s="49"/>
      <c r="H392" s="49"/>
      <c r="I392" s="49"/>
      <c r="J392" s="52"/>
      <c r="K392" s="49"/>
      <c r="L392" s="49"/>
    </row>
    <row r="393" spans="2:12" ht="120" x14ac:dyDescent="0.25">
      <c r="B393" s="432" t="s">
        <v>1547</v>
      </c>
      <c r="C393" s="425" t="s">
        <v>1548</v>
      </c>
      <c r="D393" s="423" t="s">
        <v>1545</v>
      </c>
      <c r="E393" s="452" t="s">
        <v>1579</v>
      </c>
      <c r="F393" s="49"/>
      <c r="G393" s="49"/>
      <c r="H393" s="49"/>
      <c r="I393" s="49"/>
      <c r="J393" s="52"/>
      <c r="K393" s="49"/>
      <c r="L393" s="49"/>
    </row>
    <row r="394" spans="2:12" ht="60" x14ac:dyDescent="0.25">
      <c r="B394" s="432" t="s">
        <v>1547</v>
      </c>
      <c r="C394" s="424" t="s">
        <v>1549</v>
      </c>
      <c r="D394" s="423" t="s">
        <v>1545</v>
      </c>
      <c r="E394" s="452" t="s">
        <v>1580</v>
      </c>
      <c r="F394" s="49"/>
      <c r="G394" s="49"/>
      <c r="H394" s="49"/>
      <c r="I394" s="49"/>
      <c r="J394" s="52"/>
      <c r="K394" s="49"/>
      <c r="L394" s="49"/>
    </row>
    <row r="395" spans="2:12" ht="60" x14ac:dyDescent="0.25">
      <c r="B395" s="432" t="s">
        <v>1547</v>
      </c>
      <c r="C395" s="424" t="s">
        <v>1550</v>
      </c>
      <c r="D395" s="423" t="s">
        <v>1545</v>
      </c>
      <c r="E395" s="452" t="s">
        <v>1581</v>
      </c>
      <c r="F395" s="49"/>
      <c r="G395" s="49"/>
      <c r="H395" s="49"/>
      <c r="I395" s="49"/>
      <c r="J395" s="52"/>
      <c r="K395" s="49"/>
      <c r="L395" s="49"/>
    </row>
    <row r="396" spans="2:12" ht="60" x14ac:dyDescent="0.25">
      <c r="B396" s="432" t="s">
        <v>1551</v>
      </c>
      <c r="C396" s="424" t="s">
        <v>1552</v>
      </c>
      <c r="D396" s="423" t="s">
        <v>1545</v>
      </c>
      <c r="E396" s="452" t="s">
        <v>1582</v>
      </c>
      <c r="F396" s="49"/>
      <c r="G396" s="49"/>
      <c r="H396" s="49"/>
      <c r="I396" s="49"/>
      <c r="J396" s="52"/>
      <c r="K396" s="49"/>
      <c r="L396" s="49"/>
    </row>
    <row r="397" spans="2:12" x14ac:dyDescent="0.25">
      <c r="B397" s="433" t="s">
        <v>1553</v>
      </c>
      <c r="C397" s="425"/>
      <c r="D397" s="423"/>
      <c r="E397" s="452"/>
      <c r="F397" s="49"/>
      <c r="G397" s="49"/>
      <c r="H397" s="49"/>
      <c r="I397" s="49"/>
      <c r="J397" s="52"/>
      <c r="K397" s="49"/>
      <c r="L397" s="49"/>
    </row>
    <row r="398" spans="2:12" ht="60.75" thickBot="1" x14ac:dyDescent="0.3">
      <c r="B398" s="434" t="s">
        <v>1554</v>
      </c>
      <c r="C398" s="435" t="s">
        <v>1555</v>
      </c>
      <c r="D398" s="436" t="s">
        <v>1556</v>
      </c>
      <c r="E398" s="452" t="s">
        <v>1584</v>
      </c>
      <c r="F398" s="49"/>
      <c r="G398" s="49"/>
      <c r="H398" s="49"/>
      <c r="I398" s="49"/>
      <c r="J398" s="52"/>
      <c r="K398" s="49"/>
      <c r="L398" s="49"/>
    </row>
    <row r="399" spans="2:12" x14ac:dyDescent="0.25">
      <c r="B399" s="152"/>
      <c r="C399" s="67"/>
      <c r="D399" s="152"/>
      <c r="E399" s="49"/>
      <c r="F399" s="49"/>
      <c r="G399" s="49"/>
      <c r="H399" s="49"/>
      <c r="I399" s="49"/>
      <c r="J399" s="52"/>
      <c r="K399" s="49"/>
      <c r="L399" s="49"/>
    </row>
    <row r="400" spans="2:12" ht="15.75" thickBot="1" x14ac:dyDescent="0.3">
      <c r="B400" s="112"/>
      <c r="C400" s="112"/>
      <c r="D400" s="49"/>
      <c r="E400" s="49"/>
      <c r="F400" s="49"/>
      <c r="G400" s="49"/>
      <c r="H400" s="49"/>
      <c r="I400" s="49"/>
      <c r="J400" s="49"/>
      <c r="K400" s="49"/>
      <c r="L400" s="49"/>
    </row>
    <row r="401" spans="1:12" ht="30.75" customHeight="1" thickBot="1" x14ac:dyDescent="0.3">
      <c r="B401" s="733" t="s">
        <v>127</v>
      </c>
      <c r="C401" s="734"/>
      <c r="D401" s="734"/>
      <c r="E401" s="734"/>
      <c r="F401" s="734"/>
      <c r="G401" s="735"/>
      <c r="H401" s="153"/>
      <c r="I401" s="49"/>
      <c r="J401" s="49"/>
      <c r="K401" s="49"/>
      <c r="L401" s="49"/>
    </row>
    <row r="402" spans="1:12" ht="39" thickBot="1" x14ac:dyDescent="0.3">
      <c r="B402" s="12" t="s">
        <v>128</v>
      </c>
      <c r="C402" s="474" t="s">
        <v>129</v>
      </c>
      <c r="D402" s="474" t="s">
        <v>130</v>
      </c>
      <c r="E402" s="474" t="s">
        <v>131</v>
      </c>
      <c r="F402" s="474" t="s">
        <v>132</v>
      </c>
      <c r="G402" s="466" t="s">
        <v>45</v>
      </c>
      <c r="H402" s="49"/>
      <c r="I402" s="49"/>
      <c r="J402" s="49"/>
      <c r="K402" s="49"/>
      <c r="L402" s="49"/>
    </row>
    <row r="403" spans="1:12" ht="63" customHeight="1" thickBot="1" x14ac:dyDescent="0.3">
      <c r="A403" s="184">
        <v>1</v>
      </c>
      <c r="B403" s="81" t="s">
        <v>402</v>
      </c>
      <c r="C403" s="299" t="s">
        <v>1201</v>
      </c>
      <c r="D403" s="454">
        <v>1</v>
      </c>
      <c r="E403" s="82" t="s">
        <v>1592</v>
      </c>
      <c r="F403" s="180"/>
      <c r="G403" s="180" t="s">
        <v>1589</v>
      </c>
      <c r="H403" s="49"/>
      <c r="I403" s="49"/>
      <c r="J403" s="49"/>
      <c r="K403" s="49"/>
      <c r="L403" s="49"/>
    </row>
    <row r="404" spans="1:12" ht="60.75" customHeight="1" thickBot="1" x14ac:dyDescent="0.3">
      <c r="A404" s="184">
        <v>2</v>
      </c>
      <c r="B404" s="81" t="s">
        <v>402</v>
      </c>
      <c r="C404" s="82" t="s">
        <v>404</v>
      </c>
      <c r="D404" s="454">
        <v>1</v>
      </c>
      <c r="E404" s="82" t="s">
        <v>1592</v>
      </c>
      <c r="F404" s="180"/>
      <c r="G404" s="180" t="s">
        <v>1588</v>
      </c>
      <c r="H404" s="49"/>
      <c r="I404" s="49"/>
      <c r="J404" s="49"/>
      <c r="K404" s="49"/>
      <c r="L404" s="49"/>
    </row>
    <row r="405" spans="1:12" ht="60" customHeight="1" thickBot="1" x14ac:dyDescent="0.3">
      <c r="A405" s="184">
        <v>16</v>
      </c>
      <c r="B405" s="81" t="s">
        <v>402</v>
      </c>
      <c r="C405" s="299" t="s">
        <v>1207</v>
      </c>
      <c r="D405" s="454">
        <v>0.75</v>
      </c>
      <c r="E405" s="82" t="s">
        <v>1592</v>
      </c>
      <c r="F405" s="82"/>
      <c r="G405" s="180" t="s">
        <v>1590</v>
      </c>
      <c r="H405" s="49"/>
      <c r="I405" s="49"/>
      <c r="J405" s="49"/>
      <c r="K405" s="49"/>
      <c r="L405" s="49"/>
    </row>
    <row r="406" spans="1:12" ht="75" customHeight="1" thickBot="1" x14ac:dyDescent="0.3">
      <c r="B406" s="81" t="s">
        <v>402</v>
      </c>
      <c r="C406" s="299" t="s">
        <v>1212</v>
      </c>
      <c r="D406" s="454">
        <v>1</v>
      </c>
      <c r="E406" s="82" t="s">
        <v>1592</v>
      </c>
      <c r="F406" s="89"/>
      <c r="G406" s="180" t="s">
        <v>1591</v>
      </c>
    </row>
    <row r="407" spans="1:12" x14ac:dyDescent="0.25">
      <c r="B407" s="154"/>
      <c r="C407" s="154"/>
    </row>
  </sheetData>
  <mergeCells count="130">
    <mergeCell ref="B388:E388"/>
    <mergeCell ref="B401:G401"/>
    <mergeCell ref="B364:G364"/>
    <mergeCell ref="C365:F365"/>
    <mergeCell ref="G365:G367"/>
    <mergeCell ref="C366:D366"/>
    <mergeCell ref="E366:F366"/>
    <mergeCell ref="G368:G385"/>
    <mergeCell ref="B338:E338"/>
    <mergeCell ref="B344:I344"/>
    <mergeCell ref="B345:H345"/>
    <mergeCell ref="B352:D352"/>
    <mergeCell ref="B358:F358"/>
    <mergeCell ref="B359:F359"/>
    <mergeCell ref="B309:B311"/>
    <mergeCell ref="B312:B316"/>
    <mergeCell ref="B317:B325"/>
    <mergeCell ref="B326:B327"/>
    <mergeCell ref="B330:E330"/>
    <mergeCell ref="B334:D334"/>
    <mergeCell ref="B283:E283"/>
    <mergeCell ref="B293:E293"/>
    <mergeCell ref="B294:E294"/>
    <mergeCell ref="B298:E298"/>
    <mergeCell ref="B299:E299"/>
    <mergeCell ref="B307:G307"/>
    <mergeCell ref="B263:E263"/>
    <mergeCell ref="D266:D268"/>
    <mergeCell ref="B272:D272"/>
    <mergeCell ref="D274:D279"/>
    <mergeCell ref="B280:D280"/>
    <mergeCell ref="B282:E282"/>
    <mergeCell ref="B227:F227"/>
    <mergeCell ref="G236:G246"/>
    <mergeCell ref="B251:B252"/>
    <mergeCell ref="B254:F254"/>
    <mergeCell ref="B256:B260"/>
    <mergeCell ref="C256:C260"/>
    <mergeCell ref="D256:D260"/>
    <mergeCell ref="F256:F260"/>
    <mergeCell ref="B200:B202"/>
    <mergeCell ref="C200:C202"/>
    <mergeCell ref="D200:D202"/>
    <mergeCell ref="E200:E202"/>
    <mergeCell ref="F200:F202"/>
    <mergeCell ref="F203:F220"/>
    <mergeCell ref="F165:F168"/>
    <mergeCell ref="F169:F178"/>
    <mergeCell ref="F179:F182"/>
    <mergeCell ref="F183:F191"/>
    <mergeCell ref="F192:F194"/>
    <mergeCell ref="B199:F199"/>
    <mergeCell ref="F143:F147"/>
    <mergeCell ref="C144:C147"/>
    <mergeCell ref="C148:C153"/>
    <mergeCell ref="F148:F153"/>
    <mergeCell ref="F154:F160"/>
    <mergeCell ref="B156:B158"/>
    <mergeCell ref="E156:E158"/>
    <mergeCell ref="F127:F131"/>
    <mergeCell ref="B128:B131"/>
    <mergeCell ref="D128:D131"/>
    <mergeCell ref="E128:E131"/>
    <mergeCell ref="B132:B137"/>
    <mergeCell ref="F132:F142"/>
    <mergeCell ref="B139:B141"/>
    <mergeCell ref="C77:C78"/>
    <mergeCell ref="D77:D78"/>
    <mergeCell ref="B96:D96"/>
    <mergeCell ref="B108:E108"/>
    <mergeCell ref="F110:F116"/>
    <mergeCell ref="B117:B123"/>
    <mergeCell ref="D117:D123"/>
    <mergeCell ref="E117:E123"/>
    <mergeCell ref="F117:F126"/>
    <mergeCell ref="B124:B126"/>
    <mergeCell ref="D124:D126"/>
    <mergeCell ref="E124:E126"/>
    <mergeCell ref="M68:M73"/>
    <mergeCell ref="C70:C73"/>
    <mergeCell ref="D70:D73"/>
    <mergeCell ref="C74:C76"/>
    <mergeCell ref="D74:D76"/>
    <mergeCell ref="M74:M76"/>
    <mergeCell ref="C68:C69"/>
    <mergeCell ref="D68:D69"/>
    <mergeCell ref="B83:B93"/>
    <mergeCell ref="C83:C88"/>
    <mergeCell ref="D83:D88"/>
    <mergeCell ref="M83:M93"/>
    <mergeCell ref="C89:C91"/>
    <mergeCell ref="D89:D91"/>
    <mergeCell ref="C92:C93"/>
    <mergeCell ref="D92:D93"/>
    <mergeCell ref="L77:L78"/>
    <mergeCell ref="M77:M78"/>
    <mergeCell ref="C79:C80"/>
    <mergeCell ref="D79:D80"/>
    <mergeCell ref="M79:M80"/>
    <mergeCell ref="C81:C82"/>
    <mergeCell ref="D81:D82"/>
    <mergeCell ref="B68:B82"/>
    <mergeCell ref="I66:J66"/>
    <mergeCell ref="K66:K67"/>
    <mergeCell ref="L66:L67"/>
    <mergeCell ref="M66:M67"/>
    <mergeCell ref="B64:E64"/>
    <mergeCell ref="B66:B67"/>
    <mergeCell ref="C66:C67"/>
    <mergeCell ref="D66:D67"/>
    <mergeCell ref="E66:F66"/>
    <mergeCell ref="G66:G67"/>
    <mergeCell ref="B60:D60"/>
    <mergeCell ref="C61:D61"/>
    <mergeCell ref="C62:D62"/>
    <mergeCell ref="D35:F35"/>
    <mergeCell ref="B39:C39"/>
    <mergeCell ref="B40:C40"/>
    <mergeCell ref="B47:C47"/>
    <mergeCell ref="B54:D54"/>
    <mergeCell ref="B55:D55"/>
    <mergeCell ref="B2:H4"/>
    <mergeCell ref="B5:G5"/>
    <mergeCell ref="B6:C6"/>
    <mergeCell ref="D7:H7"/>
    <mergeCell ref="B22:C22"/>
    <mergeCell ref="B32:C32"/>
    <mergeCell ref="C56:D56"/>
    <mergeCell ref="C57:D57"/>
    <mergeCell ref="B59:D59"/>
  </mergeCells>
  <hyperlinks>
    <hyperlink ref="C29" r:id="rId1"/>
    <hyperlink ref="C28" r:id="rId2"/>
    <hyperlink ref="C37" r:id="rId3"/>
    <hyperlink ref="C51" r:id="rId4"/>
    <hyperlink ref="C44" r:id="rId5"/>
    <hyperlink ref="G368" r:id="rId6"/>
    <hyperlink ref="I349" r:id="rId7"/>
    <hyperlink ref="I347" r:id="rId8"/>
    <hyperlink ref="I348" r:id="rId9"/>
    <hyperlink ref="G236" r:id="rId10" display="www.orellana.gob.ec"/>
    <hyperlink ref="F232" r:id="rId11"/>
    <hyperlink ref="F229" r:id="rId12"/>
    <hyperlink ref="D274" r:id="rId13" display="www.orellana.gob.ec"/>
    <hyperlink ref="D355" r:id="rId14"/>
    <hyperlink ref="D354" r:id="rId15"/>
    <hyperlink ref="F256" r:id="rId16" display="www.orellana.gob.ec"/>
    <hyperlink ref="E391" r:id="rId17"/>
    <hyperlink ref="E392:E396" r:id="rId18" display="www.orellana.gob.ec"/>
    <hyperlink ref="G289" r:id="rId19"/>
    <hyperlink ref="G404" r:id="rId20"/>
    <hyperlink ref="G403" r:id="rId21"/>
    <hyperlink ref="G405:G406" r:id="rId22" display="http://www.contraloria.gob.ec/WFDescarga.aspx?id=55464&amp;tipo=inf"/>
    <hyperlink ref="F203" r:id="rId23" display="www.orellana.gob.ec"/>
    <hyperlink ref="F203:F220" r:id="rId24" display="Presupuesto Gastos 2018"/>
    <hyperlink ref="G236:G246" r:id="rId25" display="Presupuesto Gastos 2018"/>
    <hyperlink ref="D274:D279" r:id="rId26" display="Ordenanza de Participacion Ciudadana"/>
    <hyperlink ref="F256:F260" r:id="rId27" display="Presupuesto Grupos de Atención Prioritaria"/>
    <hyperlink ref="G288" r:id="rId28"/>
    <hyperlink ref="E392" r:id="rId29"/>
    <hyperlink ref="E393" r:id="rId30"/>
    <hyperlink ref="E394" r:id="rId31"/>
    <hyperlink ref="E395" r:id="rId32"/>
    <hyperlink ref="E396" r:id="rId33"/>
    <hyperlink ref="E398" r:id="rId34"/>
    <hyperlink ref="G405" r:id="rId35"/>
    <hyperlink ref="G406" r:id="rId36"/>
  </hyperlinks>
  <pageMargins left="0.7" right="0.7" top="0.75" bottom="0.75" header="0.3" footer="0.3"/>
  <pageSetup paperSize="9" orientation="portrait"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REVISADO FINAL</vt:lpstr>
      <vt:lpstr>cumplimiento</vt:lpstr>
      <vt:lpstr>metas finales</vt:lpstr>
      <vt:lpstr>2014-2018</vt:lpstr>
      <vt:lpstr>Hoja3</vt:lpstr>
      <vt:lpstr>Hoja4</vt:lpstr>
      <vt:lpstr>Hoja5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maarguello</dc:creator>
  <cp:lastModifiedBy>usuario</cp:lastModifiedBy>
  <cp:lastPrinted>2019-03-27T19:21:38Z</cp:lastPrinted>
  <dcterms:created xsi:type="dcterms:W3CDTF">2015-01-12T23:04:39Z</dcterms:created>
  <dcterms:modified xsi:type="dcterms:W3CDTF">2022-06-21T19:52:05Z</dcterms:modified>
</cp:coreProperties>
</file>